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nta\Desktop\Planillas 2021\"/>
    </mc:Choice>
  </mc:AlternateContent>
  <xr:revisionPtr revIDLastSave="0" documentId="13_ncr:1_{F7DC9168-9BC4-4EA1-803E-15E06CC6CBBF}" xr6:coauthVersionLast="46" xr6:coauthVersionMax="46" xr10:uidLastSave="{00000000-0000-0000-0000-000000000000}"/>
  <bookViews>
    <workbookView xWindow="-120" yWindow="-120" windowWidth="29040" windowHeight="15840" tabRatio="693" xr2:uid="{5CB1B650-C54A-44DD-BFFE-0F60D9D1E3D0}"/>
  </bookViews>
  <sheets>
    <sheet name="Indice Recuadros" sheetId="5" r:id="rId1"/>
    <sheet name="AC" sheetId="34" r:id="rId2"/>
    <sheet name="R1" sheetId="44" r:id="rId3"/>
    <sheet name="R2" sheetId="45" r:id="rId4"/>
    <sheet name="R3" sheetId="46" r:id="rId5"/>
    <sheet name="R4" sheetId="47" r:id="rId6"/>
    <sheet name="R5" sheetId="48" r:id="rId7"/>
    <sheet name="R6" sheetId="22" r:id="rId8"/>
    <sheet name="R7" sheetId="23" r:id="rId9"/>
    <sheet name="R8" sheetId="21" r:id="rId10"/>
    <sheet name="R9" sheetId="24" r:id="rId11"/>
    <sheet name="R10" sheetId="35" r:id="rId12"/>
    <sheet name="R11" sheetId="36" r:id="rId13"/>
    <sheet name="R12" sheetId="37" r:id="rId14"/>
    <sheet name="R13" sheetId="38" r:id="rId15"/>
    <sheet name="R14" sheetId="39" r:id="rId16"/>
    <sheet name="R15" sheetId="40" r:id="rId17"/>
    <sheet name="R16" sheetId="41" r:id="rId18"/>
    <sheet name="R17 " sheetId="29" r:id="rId19"/>
    <sheet name="R18 " sheetId="30" r:id="rId20"/>
    <sheet name="R19" sheetId="31" r:id="rId21"/>
    <sheet name="R20 " sheetId="32" r:id="rId22"/>
    <sheet name="R21 " sheetId="33" r:id="rId23"/>
    <sheet name="R22" sheetId="42" r:id="rId24"/>
    <sheet name="R23" sheetId="43" r:id="rId25"/>
    <sheet name="Tabla IGC" sheetId="28" r:id="rId26"/>
    <sheet name="Tabla CM" sheetId="19" r:id="rId27"/>
  </sheets>
  <externalReferences>
    <externalReference r:id="rId28"/>
    <externalReference r:id="rId29"/>
    <externalReference r:id="rId30"/>
  </externalReferences>
  <definedNames>
    <definedName name="_xlnm.Print_Area" localSheetId="1">AC!$A$1:$AL$111</definedName>
    <definedName name="_xlnm.Print_Area" localSheetId="18">'R17 '!$B$1:$E$49</definedName>
    <definedName name="_xlnm.Print_Area" localSheetId="19">'R18 '!$A$1:$E$16</definedName>
    <definedName name="_xlnm.Print_Area" localSheetId="20">'R19'!$B$1:$E$27</definedName>
    <definedName name="_xlnm.Print_Area" localSheetId="21">'R20 '!$B$1:$R$21</definedName>
    <definedName name="_xlnm.Print_Area" localSheetId="22">'R21 '!$B$1:$T$22</definedName>
    <definedName name="_xlnm.Print_Area" localSheetId="7">'R6'!$B$1:$F$38</definedName>
    <definedName name="_xlnm.Print_Area" localSheetId="8">'R7'!$B$1:$L$16</definedName>
    <definedName name="_xlnm.Print_Area" localSheetId="9">'R8'!$B$1:$P$35</definedName>
    <definedName name="_xlnm.Print_Area" localSheetId="10">'R9'!$B$1:$E$19</definedName>
    <definedName name="CERTIFICADO" localSheetId="1">#REF!</definedName>
    <definedName name="CERTIFICADO">#REF!</definedName>
    <definedName name="Codigo" localSheetId="1">#REF!</definedName>
    <definedName name="Codigo">#REF!</definedName>
    <definedName name="GVKey">""</definedName>
    <definedName name="INVERSION" localSheetId="1">#REF!</definedName>
    <definedName name="INVERSION" localSheetId="0">#REF!</definedName>
    <definedName name="INVERSION" localSheetId="18">#REF!</definedName>
    <definedName name="INVERSION" localSheetId="19">#REF!</definedName>
    <definedName name="INVERSION" localSheetId="20">#REF!</definedName>
    <definedName name="INVERSION" localSheetId="21">#REF!</definedName>
    <definedName name="INVERSION">#REF!</definedName>
    <definedName name="operacion" localSheetId="1">#REF!</definedName>
    <definedName name="operacion" localSheetId="0">#REF!</definedName>
    <definedName name="operacion" localSheetId="18">#REF!</definedName>
    <definedName name="operacion" localSheetId="19">#REF!</definedName>
    <definedName name="operacion" localSheetId="20">#REF!</definedName>
    <definedName name="operacion" localSheetId="21">#REF!</definedName>
    <definedName name="operacion">#REF!</definedName>
    <definedName name="OPERACION1" localSheetId="1">#REF!</definedName>
    <definedName name="OPERACION1" localSheetId="0">#REF!</definedName>
    <definedName name="OPERACION1" localSheetId="18">#REF!</definedName>
    <definedName name="OPERACION1" localSheetId="19">#REF!</definedName>
    <definedName name="OPERACION1" localSheetId="20">#REF!</definedName>
    <definedName name="OPERACION1" localSheetId="21">#REF!</definedName>
    <definedName name="OPERACION1">#REF!</definedName>
    <definedName name="SPSet">"current"</definedName>
    <definedName name="SPWS_WBID">""</definedName>
    <definedName name="_xlnm.Print_Titles" localSheetId="18">'R17 '!$4:$6</definedName>
    <definedName name="v" localSheetId="1">'[1]Registrar '!$A$2:$B$182</definedName>
    <definedName name="v" localSheetId="0">'[2]Registrar '!$A$2:$B$182</definedName>
    <definedName name="v" localSheetId="18">'[2]Registrar '!$A$2:$B$182</definedName>
    <definedName name="v" localSheetId="19">'[2]Registrar '!$A$2:$B$182</definedName>
    <definedName name="v" localSheetId="20">'[2]Registrar '!$A$2:$B$182</definedName>
    <definedName name="v" localSheetId="21">'[2]Registrar '!$A$2:$B$182</definedName>
    <definedName name="v">'[1]Registrar '!$A$2:$B$182</definedName>
    <definedName name="x">'[3]Registrar  AT.-1'!$A:$B</definedName>
    <definedName name="z" localSheetId="1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5" l="1"/>
  <c r="E16" i="23"/>
  <c r="I23" i="43"/>
  <c r="I22" i="43"/>
  <c r="E52" i="37"/>
  <c r="E23" i="37"/>
  <c r="K16" i="23"/>
  <c r="I16" i="23"/>
  <c r="G16" i="23"/>
  <c r="E20" i="33"/>
  <c r="D26" i="31"/>
  <c r="D25" i="31"/>
  <c r="E18" i="40"/>
  <c r="Q19" i="40"/>
  <c r="O19" i="40"/>
  <c r="M19" i="40"/>
  <c r="I19" i="40"/>
  <c r="I18" i="40"/>
  <c r="S18" i="40"/>
  <c r="Q18" i="40"/>
  <c r="O18" i="40"/>
  <c r="M18" i="40"/>
  <c r="K18" i="40"/>
  <c r="G18" i="40"/>
  <c r="S19" i="41"/>
  <c r="Q19" i="41"/>
  <c r="O19" i="41"/>
  <c r="M19" i="41"/>
  <c r="K20" i="41"/>
  <c r="K19" i="41"/>
  <c r="I19" i="41"/>
  <c r="I20" i="41"/>
  <c r="G20" i="41"/>
  <c r="G19" i="41"/>
  <c r="E20" i="41"/>
  <c r="E19" i="41"/>
  <c r="D14" i="38"/>
  <c r="D9" i="38"/>
  <c r="E8" i="39"/>
  <c r="G20" i="32"/>
  <c r="G19" i="32"/>
  <c r="K37" i="42"/>
  <c r="K36" i="42"/>
  <c r="K17" i="42"/>
  <c r="P9" i="45"/>
  <c r="E23" i="44"/>
  <c r="O19" i="32" l="1"/>
  <c r="Q19" i="32"/>
  <c r="D10" i="30"/>
  <c r="D15" i="30" s="1"/>
  <c r="E14" i="32" s="1"/>
  <c r="E19" i="32" s="1"/>
  <c r="AG19" i="34" l="1"/>
  <c r="E29" i="39"/>
  <c r="F23" i="5"/>
  <c r="F24" i="5" s="1"/>
  <c r="F25" i="5" s="1"/>
  <c r="F26" i="5" s="1"/>
  <c r="G22" i="5" s="1"/>
  <c r="G24" i="5" s="1"/>
  <c r="E28" i="39" l="1"/>
  <c r="E55" i="37"/>
  <c r="E59" i="37" s="1"/>
  <c r="Q20" i="33" l="1"/>
  <c r="O20" i="33"/>
  <c r="AG84" i="34" l="1"/>
  <c r="O20" i="32"/>
  <c r="M20" i="32"/>
  <c r="M19" i="32"/>
  <c r="K20" i="32"/>
  <c r="K19" i="32"/>
  <c r="AG26" i="34"/>
  <c r="Z106" i="34"/>
  <c r="Z107" i="34" s="1"/>
  <c r="Z108" i="34" s="1"/>
  <c r="C105" i="34"/>
  <c r="AG94" i="34"/>
  <c r="AG93" i="34"/>
  <c r="AG91" i="34"/>
  <c r="AG90" i="34"/>
  <c r="AG89" i="34"/>
  <c r="AG88" i="34"/>
  <c r="AG87" i="34"/>
  <c r="AG86" i="34"/>
  <c r="AG85" i="34"/>
  <c r="AG27" i="34"/>
  <c r="AG22" i="34"/>
  <c r="AG21" i="34"/>
  <c r="AG24" i="34" s="1"/>
  <c r="AG28" i="34" l="1"/>
  <c r="AA29" i="34" s="1"/>
  <c r="AA56" i="34" s="1"/>
  <c r="AG57" i="34" l="1"/>
  <c r="AG97" i="34" s="1"/>
  <c r="AG102" i="34" l="1"/>
  <c r="AG104" i="34" s="1"/>
  <c r="AG108" i="34" s="1"/>
  <c r="Q102" i="34"/>
  <c r="Q105" i="34" s="1"/>
  <c r="S20" i="33" l="1"/>
  <c r="M20" i="33"/>
  <c r="K21" i="33"/>
  <c r="K20" i="33"/>
  <c r="I21" i="33"/>
  <c r="I20" i="33"/>
  <c r="G21" i="33"/>
  <c r="G20" i="33"/>
  <c r="E21" i="33"/>
  <c r="I19" i="32" l="1"/>
  <c r="D40" i="29" l="1"/>
  <c r="D39" i="29"/>
  <c r="D15" i="29"/>
  <c r="D14" i="23"/>
  <c r="D41" i="29" l="1"/>
  <c r="D44" i="29" l="1"/>
  <c r="D48" i="29" s="1"/>
  <c r="C6" i="5" l="1"/>
  <c r="C7" i="5" s="1"/>
  <c r="C8" i="5" s="1"/>
  <c r="C9" i="5" s="1"/>
  <c r="C12" i="5" s="1"/>
  <c r="C13" i="5" s="1"/>
  <c r="C14" i="5" s="1"/>
  <c r="C15" i="5" s="1"/>
</calcChain>
</file>

<file path=xl/sharedStrings.xml><?xml version="1.0" encoding="utf-8"?>
<sst xmlns="http://schemas.openxmlformats.org/spreadsheetml/2006/main" count="1258" uniqueCount="620">
  <si>
    <t>CPT positivo inicial</t>
  </si>
  <si>
    <t>+</t>
  </si>
  <si>
    <t>-</t>
  </si>
  <si>
    <t xml:space="preserve">Pérdida tributaria del ejercicio al 31 de diciembre </t>
  </si>
  <si>
    <t>Retiros o dividendos percibidos en el ejercicio por participaciones en otras empresas</t>
  </si>
  <si>
    <t>Utilidades percibidas afectas a impuestos finales imputadas a la pérdida tributaria del ejercicio</t>
  </si>
  <si>
    <t>Aumentos del ejercicio (por reorganizaciones)</t>
  </si>
  <si>
    <t>Disminuciones del ejercicio (por reorganizaciones)</t>
  </si>
  <si>
    <t>Crédito total disponible imputable contra impuestos finales (IPE), del ejercicio</t>
  </si>
  <si>
    <t>Incentivo al ahorro según art. 14 letra E) LIR</t>
  </si>
  <si>
    <t>Otras partidas a agregar</t>
  </si>
  <si>
    <t>Otras partidas a deducir</t>
  </si>
  <si>
    <t>=</t>
  </si>
  <si>
    <t>Otros ingresos percibidos o devengados</t>
  </si>
  <si>
    <t>Gastos por inversión privada en investigación y desarrollo certificados por CORFO</t>
  </si>
  <si>
    <t>Amortización de intangibles, art. 22° transitorio bis, inc. 4°, 5° y 6° Ley N° 21.210</t>
  </si>
  <si>
    <t>Gastos aceptados por donaciones</t>
  </si>
  <si>
    <t>Base del IDPC voluntario según  art. 14 letra A) N°  6 LIR y art. 42° transitorio Ley N° 21.210</t>
  </si>
  <si>
    <t>IMPUTACIONES A LA PÉRDIDA TRIBUTARIA DEL EJERCICIO</t>
  </si>
  <si>
    <t>Dividendos o retiros percibidos afectos a impuestos finales, que absorben la pérdida tributaria</t>
  </si>
  <si>
    <t>Incremento por IDPC de los dividendos o retiros percibidos afectos a impuestos finales, que absorben la pérdida tributaria</t>
  </si>
  <si>
    <t>(-)</t>
  </si>
  <si>
    <t>Saldo negativo del registro REX al término del ejercicio</t>
  </si>
  <si>
    <t>Subtotal</t>
  </si>
  <si>
    <t>Saldo positivo del registro REX al término del ejercicio, antes de imputaciones</t>
  </si>
  <si>
    <t>Saldo FUR  (cuando no haya sido considerado dentro del valor del capital aportado a la empresa)</t>
  </si>
  <si>
    <t xml:space="preserve">Recuadros </t>
  </si>
  <si>
    <t>PN</t>
  </si>
  <si>
    <t>14A</t>
  </si>
  <si>
    <t>14D N°3</t>
  </si>
  <si>
    <t>14D N°8</t>
  </si>
  <si>
    <t>Honorarios</t>
  </si>
  <si>
    <t>a</t>
  </si>
  <si>
    <t>Enajenación BS</t>
  </si>
  <si>
    <t>57 Bis</t>
  </si>
  <si>
    <t>Enajenación D°S°, Acciones, FI</t>
  </si>
  <si>
    <t>r</t>
  </si>
  <si>
    <t>Crédito Ingreso Diferido PN</t>
  </si>
  <si>
    <t>RAI</t>
  </si>
  <si>
    <t>STUT</t>
  </si>
  <si>
    <t>RENTAS CON TRIBUTACIÓN CUMPLIDA</t>
  </si>
  <si>
    <t>RENTAS EXENTAS</t>
  </si>
  <si>
    <t>INR</t>
  </si>
  <si>
    <t>RAP Y DIFERENCIA INICIAL EX ART. 14 TER A) LIR</t>
  </si>
  <si>
    <t>ISFUT</t>
  </si>
  <si>
    <t>OTRAS</t>
  </si>
  <si>
    <t>Reversos y/o disminuciones del ejercicio (propios)</t>
  </si>
  <si>
    <t>Aumentos del ejercicio (propios)</t>
  </si>
  <si>
    <t>Otros aumentos del ejercicio</t>
  </si>
  <si>
    <t>Otras disminuciones del ejercicio</t>
  </si>
  <si>
    <t>Remanente ejercicio siguiente (saldo positivo)</t>
  </si>
  <si>
    <t>Remanente ejercicio siguiente (saldo negativo)</t>
  </si>
  <si>
    <t>Acumulados a contar desde el 01.01.2017</t>
  </si>
  <si>
    <t>Acumulados hasta el 31.12.2016</t>
  </si>
  <si>
    <t>No Sujeto a Restitución</t>
  </si>
  <si>
    <t>Sujeto a Restitución</t>
  </si>
  <si>
    <t>IPE</t>
  </si>
  <si>
    <t>Sin D° Devolución</t>
  </si>
  <si>
    <t>Con D° Devolución</t>
  </si>
  <si>
    <t>Remanente ejercicio anterior o saldo inicial (saldo positivo)</t>
  </si>
  <si>
    <t>IDPC e IPE asignado a gastos rechazados del art. 21 inc. 1° no afectos a IU 40% y del inciso 2° LIR</t>
  </si>
  <si>
    <t>REGISTRO REX</t>
  </si>
  <si>
    <t>N°</t>
  </si>
  <si>
    <t>Detalle</t>
  </si>
  <si>
    <t>Porcentajes de Actualización Corrección Monetaria (Término de Giro), Año 2020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</si>
  <si>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</si>
  <si>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</si>
  <si>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</si>
  <si>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</si>
  <si>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</si>
  <si>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</si>
  <si>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</si>
  <si>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</si>
  <si>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</si>
  <si>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</si>
  <si>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</si>
  <si>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</si>
  <si>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Capital 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</si>
  <si>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</si>
  <si>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</si>
  <si>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</si>
  <si>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</si>
  <si>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</si>
  <si>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</si>
  <si>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</si>
  <si>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</si>
  <si>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</si>
  <si>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</si>
  <si>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</si>
  <si>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</si>
  <si>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RECUADRO N° 8:  INFORMACIÓN SOBRE DONACIONES Y CRÉDITOS O REBAJAS IMPUTABLES AL IDPC </t>
  </si>
  <si>
    <t>CRÉDITOS CUYOS REMANENTES NO DAN DERECHO A IMPUTACIÓN EN LOS EJERCICIOS SIGUIENTES NI A DEVOLUCIÓN</t>
  </si>
  <si>
    <t>DETALLE</t>
  </si>
  <si>
    <t>TOTAL GASTO</t>
  </si>
  <si>
    <t>GASTO NO ACEPTADO</t>
  </si>
  <si>
    <t>CRÉDITO</t>
  </si>
  <si>
    <t>Donaciones al FNR, según arts. 4° y 9° Ley N° 20.444 (no afectas al LGA)</t>
  </si>
  <si>
    <t>Donaciones para fines culturales, según art. 8° Ley N° 18.985 (afectas al LGA)</t>
  </si>
  <si>
    <t>Donaciones para fines educacionales, según art. 3° Ley N° 19.247 (afectas al LGA)</t>
  </si>
  <si>
    <t>Donaciones para fines deportivos, según art. 62 y sgtes. Ley N° 19.712 (afecta al LGA)</t>
  </si>
  <si>
    <t>Donaciones para fines sociales, según art. 1° y sgtes. Ley N° 19.885 (afecta al LGA)</t>
  </si>
  <si>
    <t>Crédito por contribuciones de bienes raíces</t>
  </si>
  <si>
    <t>Crédito por bienes físicos del activo inmovilizado del ejercicio</t>
  </si>
  <si>
    <t>Crédito por rentas de zonas francas</t>
  </si>
  <si>
    <t>Crédito por ingreso diferido</t>
  </si>
  <si>
    <t>Otras rebajas especiales</t>
  </si>
  <si>
    <t>CRÉDITOS CUYOS REMANENTES DAN  SOLO DERECHO A IMPUTACIÓN EN LOS EJERCICIOS SIGUIENTES</t>
  </si>
  <si>
    <t>Remanente de crédito por bienes físicos del activo inmovilizado proveniente de inversiones AT 1999 - 2002</t>
  </si>
  <si>
    <t>Donaciones a universidades e institutos profesionales, según art. 69 Ley N° 18.681 (afectas al LGA)</t>
  </si>
  <si>
    <t>Monto inversión Ley Arica</t>
  </si>
  <si>
    <t>Monto inversión  Ley Austral</t>
  </si>
  <si>
    <t>Crédito por impuestos soportados en el extranjero, según art.41  A LIR</t>
  </si>
  <si>
    <t>Crédito por inversión privada en actividades de investigación y desarrollo Ley N° 20.241</t>
  </si>
  <si>
    <t>CRÉDITO CUYO REMANENTE DA DERECHO A DEVOLUCIÓN</t>
  </si>
  <si>
    <t>Crédito IEAM del ejercicio</t>
  </si>
  <si>
    <t>Crédito IEAM utilizado en el ejercicio</t>
  </si>
  <si>
    <t>Remanente crédito IEAM a devolver a través de línea 75, código 36</t>
  </si>
  <si>
    <t xml:space="preserve">OTRAS  DONACIONES </t>
  </si>
  <si>
    <t>Otras donaciones, según art. 10 Ley N° 19.885 (afecta al LGA)</t>
  </si>
  <si>
    <t>Donaciones, según art. 7° Ley N° 16.282 (no afectas al LGA)</t>
  </si>
  <si>
    <t>Donaciones, según art. 37 D.L. N° 1.939 de 1977   (no afectas al LGA)</t>
  </si>
  <si>
    <t>Donaciones, según Ley N° 21.015 (no afectas al LGA)</t>
  </si>
  <si>
    <t>Donaciones, según art. 4° Ley N° 21.207 (no afectas al LGA)</t>
  </si>
  <si>
    <t>Donaciones, según art. 18° Ley N° 21.258 (no afecta al LGA)</t>
  </si>
  <si>
    <t>Donaciones para fines culturales según art. 8° Ley N° 18.985</t>
  </si>
  <si>
    <t>Remanente año anterior</t>
  </si>
  <si>
    <t>Imputado en el ejercicio</t>
  </si>
  <si>
    <t>Remanente para ejercicio siguiente</t>
  </si>
  <si>
    <t>RECUADRO N° 6: DATOS INFORMATIVOS</t>
  </si>
  <si>
    <t>Operaciones Internacionales</t>
  </si>
  <si>
    <t>Préstamos efectuados a propietarios, socios o accionistas en el ejercicio</t>
  </si>
  <si>
    <t>Total de cantidades adeudadas, pagadas, abonadas en cuenta o puestas a disposición de relacionados en el exterior (arts. 31 inc. 3° y 59 LIR)</t>
  </si>
  <si>
    <t>Cantidades adeudadas, pagadas, abonadas en cuenta o puestas a disposición de relacionados en el exterior, cuyo IA no ha sido enterado (arts. 31 inc.  3° y 59 LIR)</t>
  </si>
  <si>
    <t>Total pasivos contraídos en Chile</t>
  </si>
  <si>
    <t>Beneficio antes de gastos financieros (EBITDA)</t>
  </si>
  <si>
    <t>Renta imponible extranjera (art. 41 A  N° 3 LIR)</t>
  </si>
  <si>
    <t>Datos de Balance</t>
  </si>
  <si>
    <t>Total del activo</t>
  </si>
  <si>
    <t>Total del pasivo</t>
  </si>
  <si>
    <t>Saldo de caja (sólo dinero en efectivo y documentos al día, según arqueo)</t>
  </si>
  <si>
    <t>Capital efectivo</t>
  </si>
  <si>
    <t>Saldo cuenta corriente bancaria según, conciliación</t>
  </si>
  <si>
    <t>Existencia final</t>
  </si>
  <si>
    <t>Bienes adquiridos contrato leasing</t>
  </si>
  <si>
    <t>Activo inmovilizado</t>
  </si>
  <si>
    <t>Activo gasto diferido goodwill tributario</t>
  </si>
  <si>
    <t>Activo intangible goodwill tributario (Ley N° 20.780)</t>
  </si>
  <si>
    <t>Patrimonio financiero</t>
  </si>
  <si>
    <t>Otros Antecedentes</t>
  </si>
  <si>
    <t xml:space="preserve">Utilidades financieras capitalizadas </t>
  </si>
  <si>
    <t>Gastos adeudados o pagados por cuotas de bienes en leasing</t>
  </si>
  <si>
    <t>Monto del capital  directa o indirectamente financiado por partes relacionadas</t>
  </si>
  <si>
    <t>TEX</t>
  </si>
  <si>
    <t>TEF</t>
  </si>
  <si>
    <t xml:space="preserve">Retiros, remesas o distribuciones afectos a IGC o IA, no Imputados a los RTRE </t>
  </si>
  <si>
    <t>Retiros, remesas o distribuciones afectos a IGC o IA, imputados a las utilidades de balance en exceso de las tributables (UBET)</t>
  </si>
  <si>
    <t xml:space="preserve">Saldos </t>
  </si>
  <si>
    <t>Saldo total de rentas exentas de IGC (art. 11 Ley N° 18.401, rentas del capitalismo popular)</t>
  </si>
  <si>
    <t>Saldo exceso de retiros de 2014, determinados al 31 de diciembre para ejercicios siguientes</t>
  </si>
  <si>
    <t>Saldo de crédito por IDPC no sujetos a restitución generados hasta el 31.12.2019</t>
  </si>
  <si>
    <t>Saldo de crédito por IDPC no sujetos a restitución generados a contar del 01.01.2020</t>
  </si>
  <si>
    <t>Crédito por IDPC en carácter de voluntario por rectificación del capital propio tributario, según art. 32° transitorio Ley N° 21.210</t>
  </si>
  <si>
    <t>Saldo crédito Impuesto Tasa Adicional ex art. 21 LIR</t>
  </si>
  <si>
    <t>Crédito por gastos de capacitación mensual con derecho a devolución (art. 6 Ley N° 20.326)</t>
  </si>
  <si>
    <t>Saldo de excedente base imponible IDPC voluntario a imputar ejercicio siguientes</t>
  </si>
  <si>
    <t>RECUADRO N° 7: INGRESO DIFERIDO Y SALDOS PENDIENTES DE AMORTIZACIÓN.</t>
  </si>
  <si>
    <t>Saldo de rentas tributables acumuladas</t>
  </si>
  <si>
    <t xml:space="preserve">
Incremento 
</t>
  </si>
  <si>
    <t xml:space="preserve">
Crédito 
</t>
  </si>
  <si>
    <t xml:space="preserve"> Sujeto a Restitución</t>
  </si>
  <si>
    <t>Saldo de ingreso diferido pendiente de tributación correspondiente a lo dispuesto en el ex art. 14 ter letra A N° 2 LIR y en el art. 3° transitorio de la Ley N° 20.780</t>
  </si>
  <si>
    <t xml:space="preserve">Ingreso  diferido a  imputar  en  el ejercicio </t>
  </si>
  <si>
    <t>Saldo de ingreso diferido pendiente de tributación de acuerdo al art. 15° transitorio de la Ley N° 21.210</t>
  </si>
  <si>
    <t>TOTAL Saldo ingreso diferido a imputar en los ejercicios siguientes</t>
  </si>
  <si>
    <t>Saldo de ingreso diferido pendiente de tributación de acuerdo al art 14 letra D) N°8, letra (d) de la LIR, artículo 40° transitorio  de la Ley N° 21.210 y Circular N° 62 de 2020.</t>
  </si>
  <si>
    <t>RECUADRO N° 9: REGISTRO FUR</t>
  </si>
  <si>
    <t>Remanente FUR ejercicio anterior debidamente reajustado</t>
  </si>
  <si>
    <t>FUR afectado con IS</t>
  </si>
  <si>
    <t>IS pagado que afectó al FUR</t>
  </si>
  <si>
    <t>Rebaja FUR por devolución de capital, enajenación de acciones o derechos sociales y reorganización empresarial, debidamente reajustados</t>
  </si>
  <si>
    <t>Rebaja FUR acogido a IS por devolución de capital, enajenación de acciones o derechos sociales y reorganización empresarial, debidamente reajustados</t>
  </si>
  <si>
    <t>Aumento FUR por reorganización empresarial debidamente reajustado</t>
  </si>
  <si>
    <t>Reclasificación FUR por rentas afectadas IS</t>
  </si>
  <si>
    <t>Remanente para el ejercicio siguiente de rentas afectadas con IS</t>
  </si>
  <si>
    <t>Remanente FUR para el ejercicio siguiente afectos a impuestos finales</t>
  </si>
  <si>
    <t>Remanente FUR para el ejercicio siguiente exentos e INR</t>
  </si>
  <si>
    <t>Remanente CIDPC ejercicio anterior debidamente reajustado</t>
  </si>
  <si>
    <t>CIDPC utilizado en el ejercicio</t>
  </si>
  <si>
    <t>CIDPC recibido en el ejercicio</t>
  </si>
  <si>
    <t>Remanente CIDPC para el ejercicio siguiente</t>
  </si>
  <si>
    <t>Recuadros por régimen</t>
  </si>
  <si>
    <t>Recuadros solo 14A</t>
  </si>
  <si>
    <t>Recuadros Transversales</t>
  </si>
  <si>
    <t>F22 Anverso Completo</t>
  </si>
  <si>
    <t>CRÉDITO POR IMPUESTO DE PRIMERA CATEGORÍA</t>
  </si>
  <si>
    <t>RENTAS Y REBAJAS</t>
  </si>
  <si>
    <t>CON OBLIGACIÓN DE RESTITUCIÓN</t>
  </si>
  <si>
    <t>SIN OBLIGACIÓN DE RESTITUCIÓN</t>
  </si>
  <si>
    <t>Sin derecho a devolución</t>
  </si>
  <si>
    <t>Con derecho a devolución</t>
  </si>
  <si>
    <t>BASE IMPONIBLE IUSC O  IGC O IA</t>
  </si>
  <si>
    <t xml:space="preserve">RENTAS AFECTAS DE FUENTE NACIONAL O EXTRANJERA </t>
  </si>
  <si>
    <t>Retiros o remesas afectos al IGC o IA, según art. 14 letras A) y/o D) N° 3 LIR</t>
  </si>
  <si>
    <t>Dividendos afectos al IGC o IA, según art.14 letras A) y/o D) N° 3 LIR</t>
  </si>
  <si>
    <t>Gastos rechazados y otras partidas referidos en el art. 21 inc. 3° LIR</t>
  </si>
  <si>
    <t>Rentas presuntas propias y/o de terceros, según art. 14 letra B) N° 2 y art. 34 LIR</t>
  </si>
  <si>
    <t>Otras rentas propias y/o de terceros, provenientes de empresas que determinan su renta efectiva sin contabilidad completa, según art. 14 letra B) N° 1 LIR</t>
  </si>
  <si>
    <t>Rentas asignada propias y/o de terceros, provenientes de empresas sujetas al art. 14 letra D) N° 8 LIR</t>
  </si>
  <si>
    <t>Rentas percibidas de los arts. 42 Nº 2 (honorarios) y 48 (rem. directores S.A.) LIR, según Recuadro N° 1</t>
  </si>
  <si>
    <t>Rentas de capitales mobiliarios (art. 20 N° 2 LIR), mayor valor en rescate de cuotas fondos mutuos y enajenación de acciones y derechos sociales (art. 17 N° 8 LIR) y retiros de ELD (arts. 42 ter y quáter LIR)</t>
  </si>
  <si>
    <t>Rentas exentas del IGC, según art. 54 N° 3 LIR</t>
  </si>
  <si>
    <t>Otras rentas de fuente chilena afectas al IGC o IA (según instrucciones)</t>
  </si>
  <si>
    <t>Otras rentas de fuente extranjera afectas al IGC o IA (según instrucciones)</t>
  </si>
  <si>
    <t>Sueldos, pensiones y otras rentas similares de fuente nacional</t>
  </si>
  <si>
    <t>Sueldos, pensiones y otras rentas similares de fuente extranjera</t>
  </si>
  <si>
    <t>Retiro único y extraordinario de fondos previsionales, establecido en la Ley N° 21.295</t>
  </si>
  <si>
    <t>Incremento por IDPC, según arts. 54 N° 1 y 62 LIR</t>
  </si>
  <si>
    <t>Incremento por impuestos soportados en el exterior, según arts. 41 A LIR</t>
  </si>
  <si>
    <t>REBAJAS A LA RENTA</t>
  </si>
  <si>
    <t>Impuesto Territorial pagado en el año 2020, según art. 55 letra a) LIR</t>
  </si>
  <si>
    <t xml:space="preserve">Donaciones, según art. 7° Ley N° 16.282 y D.L. N° 45 de 1973 </t>
  </si>
  <si>
    <t>Pérdida en operaciones de capitales mobiliarios y ganancias de capital según líneas 2, 8, 9 y 10 (arts. 54 N° 1 y 62 LIR)</t>
  </si>
  <si>
    <t>SUB TOTAL (Si declara IA trasladar a línea 63 o 64)</t>
  </si>
  <si>
    <t>Cotizaciones previsionales correspondientes al empresario o socio, según art. 55 letra b) LIR</t>
  </si>
  <si>
    <t>Intereses pagados por créditos con garantía hipotecaria, según art. 55 bis LIR</t>
  </si>
  <si>
    <t>Dividendos hipotecarios pagados por viviendas nuevas acogidas al D.F.L. Nº 2 de 1959, según Ley N°19.622</t>
  </si>
  <si>
    <t>20% cuotas fondos de inversión adquiridas antes del 04.06.93, según art. 6 Transitorio Ley N° 19.247</t>
  </si>
  <si>
    <t>Ahorro previsional, según art.42 bis inc. 1° LIR</t>
  </si>
  <si>
    <r>
      <t>BASE IMPONIBLE ANUAL DE IUSC o IGC (registre solo si diferencia es positiva)</t>
    </r>
    <r>
      <rPr>
        <b/>
        <strike/>
        <sz val="6"/>
        <rFont val="Verdana"/>
        <family val="2"/>
      </rPr>
      <t>.</t>
    </r>
  </si>
  <si>
    <t>IUSC o IGC</t>
  </si>
  <si>
    <t>IGC o IUSC, según tabla (arts. 47, 52 o 52 bis LIR)</t>
  </si>
  <si>
    <t>IGC sobre intereses y otros rendimientos, según art. 54 bis LIR</t>
  </si>
  <si>
    <t>Reliquidación IGC por ganancias de capital, según art. 17 N° 8 letras a) literal v) y b) LIR</t>
  </si>
  <si>
    <t>Débito fiscal por ahorro neto negativo (Recuadro N° 3), según art. 3° transitorio numeral VI) Ley N° 20.780 (ex. art. 57 bis LIR)</t>
  </si>
  <si>
    <t>Débito fiscal por restitución crédito por IDPC, según art. 56 N° 3 inc. final LIR</t>
  </si>
  <si>
    <t>Tasa adicional de 10% de IGC, sobre cantidades declaradas en línea 3 art. 21 inc. 3° LIR</t>
  </si>
  <si>
    <t>Crédito al IGC, según art. 52 bis LIR</t>
  </si>
  <si>
    <t>CREDITOS AL IMPUESTO</t>
  </si>
  <si>
    <t>Crédito por asignaciones por causa de muerte Ley N° 16.271, según art. 17 N° 8 letra b) inc. final LIR</t>
  </si>
  <si>
    <t>Crédito al IGC por fomento forestal, según D.L. N° 701 de 1974</t>
  </si>
  <si>
    <t>Crédito proporcional al IGC por rentas exentas declaradas en línea 9, según art. 56 N° 2 LIR</t>
  </si>
  <si>
    <t>Crédito al IGC por Impuesto Tasa Adicional, según ex. art. 21 LIR</t>
  </si>
  <si>
    <t>Crédito al IGC por donaciones para fines deportivos, según art. 62 y sgtes. Ley N° 19.712</t>
  </si>
  <si>
    <t>Crédito al IGC por IDPC sin derecho a devolución, según arts. 20 N° 1 letra a), 41 A N° 4 letra A) letra a) y 56 N° 3 LIR</t>
  </si>
  <si>
    <t>Crédito al IGC del 5% sobre total de retiros o dividendos que excedan de 310 UTA que tengan derecho a crédito por IDPC con obligación de restitución, según art. 56 N° 4 LIR</t>
  </si>
  <si>
    <t>Crédito al IGC por Impuesto Territorial pagado por explotación de bienes raíces no agrícolas, según art. 56 N° 5 LIR</t>
  </si>
  <si>
    <t>Crédito al IGC por art. 33 bis, según art. 14 letra D) N°8 letra a) numeral (v) LIR</t>
  </si>
  <si>
    <t>Crédito al IGC o IUSC por gastos en educación, según art. 55 ter LIR</t>
  </si>
  <si>
    <t>Crédito al IGC o IUSC por donaciones para fines sociales, según art. 1° bis Ley N° 19.885</t>
  </si>
  <si>
    <t>Crédito al IGC por donaciones a universidades e institutos profesionales, según art. 69 Ley N° 18.681</t>
  </si>
  <si>
    <t>Crédito al IGC por ingreso diferido, según art. 14 letra D) N°8 letra d) numeral (ii) LIR</t>
  </si>
  <si>
    <t>Crédito al IUSC  o IGC por impuestos soportados en el exterior, según arts. 41 A N°4 letra B) o N° 5 LIR</t>
  </si>
  <si>
    <t>Crédito al IGC o IUSC por IUSC, según art. 56 N° 2 LIR</t>
  </si>
  <si>
    <t>Crédito al IGC o IUSC por ahorro neto positivo (Recuadro N° 3), según art. 3° Transitorio numeral VI) Ley N° 20.780 (ex. art. 57 bis LIR)</t>
  </si>
  <si>
    <t>Crédito al IGC o IUSC por IDPC con derecho a devolución, según art. 56 N° 3 LIR</t>
  </si>
  <si>
    <t>Crédito al IGC por impuestos soportados en el exterior, según arts. 41 A N° 4 letra A) letra b) LIR</t>
  </si>
  <si>
    <t>Crédito al IGC por donaciones al Fondo Nacional de Reconstrucción, según arts. 5 y 9 Ley N° 20.444</t>
  </si>
  <si>
    <t>Crédito al IGC o IUSC por donaciones para fines culturales, según art.8 Ley N° 18.985</t>
  </si>
  <si>
    <t>IGC O IUSC, DÉBITO FISCAL Y/O TASA ADICIONAL DETERMINADO</t>
  </si>
  <si>
    <t>IMPUESTOS ANUALES A LA RENTA</t>
  </si>
  <si>
    <t>IMPUESTOS</t>
  </si>
  <si>
    <t>BASE IMPONIBLE</t>
  </si>
  <si>
    <t>REBAJAS AL IMPUESTO</t>
  </si>
  <si>
    <t>IMPUESTOS DETERMINADOS</t>
  </si>
  <si>
    <t>IDPC de empresas acogidas al régimen Pro Pyme, según art. 14 letra D) N° 3 LIR</t>
  </si>
  <si>
    <t>IDPC de empresas acogidas al régimen de imputación parcial de créditos, según art. 14 letra A) LIR</t>
  </si>
  <si>
    <t>IDPC contribuyentes  o entidades sin vínculo directo o indirecto con propietarios afectos a IGC o IA, según art. 14 G) LIR</t>
  </si>
  <si>
    <t>IDPC sobre rentas presuntas, según art. 34 LIR</t>
  </si>
  <si>
    <t>IDPC sobre rentas efectivas determinadas sin contabilidad completa</t>
  </si>
  <si>
    <t>Impuesto de 40% empresas del Estado, según art. 2º D.L. N° 2.398 de 1978</t>
  </si>
  <si>
    <t>Pago voluntario a título de IDPC, según art. 14 letra A) N° 6 LIR</t>
  </si>
  <si>
    <t>Diferencia de créditos por IDPC otorgados en forma indebida o en exceso, según art. 14 letra A) N° 7 LIR</t>
  </si>
  <si>
    <t>Impuesto Específico a la Actividad Minera, según art. 64 bis LIR</t>
  </si>
  <si>
    <t>Impuesto Único de 10% por enajenación de bienes raíces, según art. 17 N° 8 letra b) LIR y/o art. 4 Ley N° 21.078</t>
  </si>
  <si>
    <t>Impuesto Único de 40% sobre gastos rechazados y otras partidas de acuerdo al art. 21 inc. 1°, art. 14 letra A) N° 9 LIR y al art. 32° transitorio Ley N° 21.210</t>
  </si>
  <si>
    <t>IA en carácter de único (activos subyacentes), según art. 58 N° 3 LIR</t>
  </si>
  <si>
    <t>Impuesto Único de 10%, según art. 82 del art. 1° Ley N° 20.712</t>
  </si>
  <si>
    <t>Impuesto Único por exceso de endeudamiento, según art. 41 F LIR</t>
  </si>
  <si>
    <t>IA según ex D.L. N° 600 de 1974</t>
  </si>
  <si>
    <t>IA según arts. 58 N° 1 y 2 y 60 inc. 1° LIR</t>
  </si>
  <si>
    <t>Impuesto Único tasa 25% por distribuciones desproporcionadas, según artículo 39 transitorio Ley N° 21.210</t>
  </si>
  <si>
    <t>IDPC sobre diferencia positiva de renta líquida imponible por rectificación del capital propio tributario, según art. 32° transitorio Ley N° 21.210</t>
  </si>
  <si>
    <t>Impuesto Único y Sustitutivo de 20% sobre diferencia de capital propio tributario, según art. 32° transitorio Ley N° 21.210</t>
  </si>
  <si>
    <t>Diferencia de IA por crédito indebido por IDPC o el crédito a que se refiere el art. 41 A) en caso de empresas acogidas al régimen del art. 14 letras A) y D) N° 3, según art. 74 N° 4 LIR</t>
  </si>
  <si>
    <t>Tasa adicional de 10% de IA, sobre cantidades declaradas en línea 3, según art. 21 inc 3° LIR</t>
  </si>
  <si>
    <t>Retención de impuesto sobre gastos rechazados y otras partidas (tasa 45%), según art. 74 N° 4 LIR</t>
  </si>
  <si>
    <t>Retención de IA en carácter de único (activos subyacentes) (tasa 20% y/o 35%), según art. 74 N° 4 LIR</t>
  </si>
  <si>
    <t>Retención de IA sobre remesas al exterior efectuadas por empresas acogidas al régimen de renta atribuida del art. 14 letra A) LIR,  vigente al 31.12.2019, según art. 74 N° 4 LIR</t>
  </si>
  <si>
    <t>Retención del IA sobre rentas asignadas empresas acogidas al régimen de los arts. 14 letra B) N° 1 , 2 y/o 14 letra D) N° 8, según art. 74 N° 4 LIR</t>
  </si>
  <si>
    <t>Débito fiscal por restitución crédito por IDPC, según art. 63 inc. final LIR</t>
  </si>
  <si>
    <t>Impuesto Único talleres artesanales</t>
  </si>
  <si>
    <t>Impuesto Único pescadores artesanales</t>
  </si>
  <si>
    <t>Impuesto Único por retiros de ahorro previsional, según art. 42 bis inc. 1° N° 3 LIR</t>
  </si>
  <si>
    <t>Restitución crédito por gastos de capacitación excesivo, según  art. 6° Ley N° 20.326</t>
  </si>
  <si>
    <t>DEDUCCIONES A LOS IMPUESTOS</t>
  </si>
  <si>
    <t>Reliquidación IGC por término de giro de empresa acogida al régimen del art. 14 letras A) y D) N° 3, según art. 38 bis N° 3 LIR</t>
  </si>
  <si>
    <t>Pagos provisionales, según art. 84 y 14 letra D) N° 3 letra (k) LIR</t>
  </si>
  <si>
    <t>Crédito fiscal AFP, según art. 23 D.L. N° 3.500 de 1980</t>
  </si>
  <si>
    <t>Crédito por gastos de capacitación, según Ley N° 19.518</t>
  </si>
  <si>
    <t>Crédito por desembolsos directos por trazabilidad (art. 60 quinquies Código Tributario)</t>
  </si>
  <si>
    <t>Crédito empresas constructoras</t>
  </si>
  <si>
    <t>Crédito por reintegro de peajes, según art. 1° Ley N° 19.764</t>
  </si>
  <si>
    <t>Retenciones por rentas declaradas en línea 7 (Recuadro N°1)</t>
  </si>
  <si>
    <t>Mayor retención por sueldos, pensiones y otras rentas similares declaradas en línea 12, código 1098</t>
  </si>
  <si>
    <t>Retenciones por rentas declaradas en líneas  8 y/o 73 (código 767)</t>
  </si>
  <si>
    <t>Retenciones por rentas declaradas en líneas 1, 3, 4, 5, 6, 8, 10, 60, 61 y 64</t>
  </si>
  <si>
    <t>PPUA sin derecho a devolución, según art. 27 transitorio de la ley N° 21.210</t>
  </si>
  <si>
    <t>PPUA con derecho a devolución, según art. 27 transitorio de la ley N° 21.210</t>
  </si>
  <si>
    <t>Remanente de crédito por reliquidación del IUSC y/o por ahorro neto positivo, proveniente de líneas 41 y/o 42</t>
  </si>
  <si>
    <t>Remanente de crédito por IDPC proveniente de línea 43</t>
  </si>
  <si>
    <t>Créditos puestos a disposición de los socios por la sociedad respectiva, según instrucciones</t>
  </si>
  <si>
    <t>Crédito por sistemas solares térmicos, según Ley N° 20.365</t>
  </si>
  <si>
    <t>PPM puestos a disposición de los propietarios de empresas del régimen de transparencia tributaria del art. 14 letra D) N° 8 LIR</t>
  </si>
  <si>
    <t>Pago provisional exportadores, según ex-art. 13 Ley N° 18.768</t>
  </si>
  <si>
    <t>Retenciones sobre intereses, según art. 74 N° 7 LIR</t>
  </si>
  <si>
    <t>Impuestos declarados y pagados en conformidad al art. 69 N° 3 y 4 del la LIR</t>
  </si>
  <si>
    <t>Excedente crédito por IDPC de la línea 64</t>
  </si>
  <si>
    <t>Cargo por devolución anticipada de retención de honorarios enero y febrero de 2020 (beneficio especial para trabajadores independientes D.S. N° 420 de 2020, del Min. de Hacienda)</t>
  </si>
  <si>
    <t>Cargo por cotizaciones previsionales, según arts. 89 y sgtes. D.L. N° 3.500 de 1980</t>
  </si>
  <si>
    <t>RESULTADO LIQUIDACIÓN ANUAL IMPUESTO A LA RENTA   (si el resultado es negativo o cero, deberá declarar por Internet)</t>
  </si>
  <si>
    <t>ROL ÚNICO TRIBUTARIO</t>
  </si>
  <si>
    <t>Primer apellido o razón social</t>
  </si>
  <si>
    <t>Segundo apellido</t>
  </si>
  <si>
    <t>Nombres</t>
  </si>
  <si>
    <t>03</t>
  </si>
  <si>
    <t>01</t>
  </si>
  <si>
    <t>02</t>
  </si>
  <si>
    <t>05</t>
  </si>
  <si>
    <t>REMANENTE DE CRÉDITO</t>
  </si>
  <si>
    <t xml:space="preserve"> SALDO A FAVOR</t>
  </si>
  <si>
    <t>IMPTO. A PAGAR</t>
  </si>
  <si>
    <t>Impuesto adeudado</t>
  </si>
  <si>
    <t>Menos: saldo puesto a disposición de los socios</t>
  </si>
  <si>
    <t>Reajuste art.72, línea 88      %</t>
  </si>
  <si>
    <t>DEVOLUCIÓN SOLICITADA</t>
  </si>
  <si>
    <r>
      <t>TOTAL A PAGAR (líneas</t>
    </r>
    <r>
      <rPr>
        <b/>
        <sz val="7"/>
        <rFont val="Verdana"/>
        <family val="2"/>
      </rPr>
      <t xml:space="preserve"> </t>
    </r>
    <r>
      <rPr>
        <sz val="7"/>
        <rFont val="Verdana"/>
        <family val="2"/>
      </rPr>
      <t>92 y 93)</t>
    </r>
  </si>
  <si>
    <t>Monto</t>
  </si>
  <si>
    <t>RECARGOS POR DECLARACIÓN FUERA DE PLAZO</t>
  </si>
  <si>
    <t>SOLICITO DEPOSITAR REMANENTE EN CUENTA CORRIENTE O DE AHORRO BANCARIA</t>
  </si>
  <si>
    <t>RECARGOS POR MORA EN EL PAGO</t>
  </si>
  <si>
    <t>MÁS: reajustes declaración fuera de plazo</t>
  </si>
  <si>
    <t>Nombre institución bancaria</t>
  </si>
  <si>
    <t>MÁS: intereses y multas declaración fuera de plazo</t>
  </si>
  <si>
    <t>Tipo de cuenta</t>
  </si>
  <si>
    <t>TOTAL A PAGAR (líneas 94+95+96)</t>
  </si>
  <si>
    <t>(Marque con una X según corresponda)</t>
  </si>
  <si>
    <t xml:space="preserve">Cuenta corriente </t>
  </si>
  <si>
    <t>Cuenta vista</t>
  </si>
  <si>
    <t>NOTA: el Rol Único Tributario, nombre o razón social, resultado liquidación anual impuesto a la renta, domicilio, comuna, región y el resto de los datos de identificación son obligatorios.</t>
  </si>
  <si>
    <t xml:space="preserve">Cuenta de ahorro </t>
  </si>
  <si>
    <t>EVITESE PROBLEMAS, DECLARE POR INTERNET www.sii.cl</t>
  </si>
  <si>
    <t>RENTA IMPONIBLE ANUAL</t>
  </si>
  <si>
    <t>FACTOR</t>
  </si>
  <si>
    <t>CANTIDAD A REBAJAR</t>
  </si>
  <si>
    <t>DESDE</t>
  </si>
  <si>
    <t>HASTA</t>
  </si>
  <si>
    <t>TABLA IGC AT.2021</t>
  </si>
  <si>
    <t>Depreciación</t>
  </si>
  <si>
    <t>Royalty Minero</t>
  </si>
  <si>
    <t>RECUADRO N° 17: BASE IMPONIBLE RÉGIMEN PRO PYME (ART. 14 LETRA D) N° 3 LIR)</t>
  </si>
  <si>
    <t>PERCIBIDO O PAGADO</t>
  </si>
  <si>
    <t>Ingresos percibidos</t>
  </si>
  <si>
    <t>Rentas de fuente extranjera percibidas</t>
  </si>
  <si>
    <t>Intereses y reajustes percibidos por préstamos y otros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</si>
  <si>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</si>
  <si>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</si>
  <si>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reajustado, cuando corresponda</t>
  </si>
  <si>
    <t>Crédito sobre activos fijos adquiridos en el ejercicio (art. 33 bis LIR)</t>
  </si>
  <si>
    <t>Total de ingresos anuales</t>
  </si>
  <si>
    <t>Gasto por saldo inicial de existencias o insumos del negocio en cambio de régimen, pagados</t>
  </si>
  <si>
    <t>Gasto por saldo inicial de activos fijos depreciables en cambio de régimen, pagados</t>
  </si>
  <si>
    <t>Gasto por pérdida tributaria en cambio de régimen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</si>
  <si>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</si>
  <si>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</si>
  <si>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</si>
  <si>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</si>
  <si>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</si>
  <si>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</si>
  <si>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</si>
  <si>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exigencias medio ambientales, pagados</t>
  </si>
  <si>
    <t>Gastos por inversión privada en investigación y desarrollo no certificados por CORFO</t>
  </si>
  <si>
    <t>Intereses y reajustes pagados por préstamos y otros</t>
  </si>
  <si>
    <t>Partidas del art. 21 inciso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</si>
  <si>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</si>
  <si>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</si>
  <si>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</si>
  <si>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</si>
  <si>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</si>
  <si>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</si>
  <si>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Total de egresos anuales</t>
  </si>
  <si>
    <t>Partidas del inc. 1° no afectas al IU de tasa 40% y del inc. 2° del art. 21 LIR (históricos), incluidos en el total de egresos</t>
  </si>
  <si>
    <t>Base imponible antes de rebaja por incentivo al ahorro (art. 14 letra E) LIR) y/o por pago de IDPC voluntario (art. 14 letra A) N°6 LIR y art. 42° transitorio Ley N° 21.210) o pérdida tributaria</t>
  </si>
  <si>
    <t>Base Imponible afecta a IDPC (o pérdida tributaria antes de imputar dividendos o retiros percibidos) del ejercicio</t>
  </si>
  <si>
    <t>RECUADRO Nº 18: DETERMINACION DEL RAI (ART. 14 LETRA D) N° 3 LIR)</t>
  </si>
  <si>
    <t>CPTS positivo</t>
  </si>
  <si>
    <t>Remesas, retiros o dividendos repartidos el ejercicio, históricos</t>
  </si>
  <si>
    <t>Capital aportado, histórico (incluye aumentos y disminuciones efectivas)</t>
  </si>
  <si>
    <t>Gerardo Arturo Escudero Toledo</t>
  </si>
  <si>
    <t>Sobreprecio obtenido en la colocación de acciones de propia emisión, histórico</t>
  </si>
  <si>
    <t xml:space="preserve">Rentas afectas a IGC o IA (RAI) del ejercicio </t>
  </si>
  <si>
    <t>RECUADRO N° 19: CPTS RÉGIMEN PRO PYME 
(ART. 14 LETRA D) N° 3 LIR)</t>
  </si>
  <si>
    <t>Capital aportado empresas que inician actividades</t>
  </si>
  <si>
    <t>Aumentos (efectivos) de capital del ejercicio</t>
  </si>
  <si>
    <t>Disminuciones (efectivas) de capital del ejercicio</t>
  </si>
  <si>
    <t>Base imponible afecta a IDPC del ejercicio</t>
  </si>
  <si>
    <t>Rentas exentas e ingresos no renta (positivo), generados por la empresa en el ejercicio</t>
  </si>
  <si>
    <t>Pérdida por rentas exentas e ingresos no renta del ejercicio</t>
  </si>
  <si>
    <t>Remesas, retiros o dividendos repartidos en el ejercicio</t>
  </si>
  <si>
    <t>Partidas del inciso primero no afectas al IU de tasa 40% y del inciso segundodel art. 21 LIR</t>
  </si>
  <si>
    <t>Base del IDPC voluntario según art. 14 letra A) N° 6 LIR</t>
  </si>
  <si>
    <t>CPTS negativo</t>
  </si>
  <si>
    <t>RECUADRO N° 20: REGISTRO TRIBUTARIO DE RENTAS EMPRESARIALES Y MOVIMIENTO STUT (ART. 14 LETRA D) N° 3 LIR)</t>
  </si>
  <si>
    <t xml:space="preserve">Remanente ejercicio anterior o saldo inicial (saldo negativo) </t>
  </si>
  <si>
    <t>Monto imputado al IS art. 25° transitorio Ley N°21.210</t>
  </si>
  <si>
    <t>Retiros, dividendos o remesas imputados a los RTRE</t>
  </si>
  <si>
    <t>Retiros en exceso y devoluciones de capital imputados en el ejercicio</t>
  </si>
  <si>
    <t>RECUADRO N° 21: REGISTRO SAC 
(ART. 14 LETRA D) N° 3 LIR)</t>
  </si>
  <si>
    <t>IDPC e IPE base imponible generada en el ejercicio</t>
  </si>
  <si>
    <r>
      <t>IDPC e IPE retiros o dividendos</t>
    </r>
    <r>
      <rPr>
        <sz val="12"/>
        <rFont val="Calibri"/>
        <family val="2"/>
        <scheme val="minor"/>
      </rPr>
      <t xml:space="preserve"> percibidos</t>
    </r>
  </si>
  <si>
    <t>Asignado a remesas, retiros o dividendos efectuados en el ejercicio</t>
  </si>
  <si>
    <t>Asignado a Retiros en exceso y devoluciones de capital  efectuados en el ejercicio</t>
  </si>
  <si>
    <t xml:space="preserve">Remanente ejercicio siguiente (saldo negativo) </t>
  </si>
  <si>
    <r>
      <t xml:space="preserve">CPTS </t>
    </r>
    <r>
      <rPr>
        <b/>
        <sz val="12"/>
        <color rgb="FFFF0000"/>
        <rFont val="Calibri"/>
        <family val="2"/>
        <scheme val="minor"/>
      </rPr>
      <t xml:space="preserve">negativo </t>
    </r>
  </si>
  <si>
    <t xml:space="preserve">                                       TIPOS  DE RENTAS Y REBAJAS</t>
  </si>
  <si>
    <r>
      <t xml:space="preserve">CPT </t>
    </r>
    <r>
      <rPr>
        <b/>
        <sz val="12"/>
        <color rgb="FFFF0000"/>
        <rFont val="Calibri"/>
        <family val="2"/>
        <scheme val="minor"/>
      </rPr>
      <t xml:space="preserve">negativo </t>
    </r>
    <r>
      <rPr>
        <sz val="12"/>
        <rFont val="Calibri"/>
        <family val="2"/>
        <scheme val="minor"/>
      </rPr>
      <t>inicial</t>
    </r>
  </si>
  <si>
    <t>RECUADRO Nº 10: DEPRECIACIÓN</t>
  </si>
  <si>
    <t>Cantidad de bienes del activo inmovilizado</t>
  </si>
  <si>
    <t>Depreciación acelerada en 1/3  vida util, del ejercicio (art. 31 N° 5 LIR)</t>
  </si>
  <si>
    <t>Depreciación acelerada vida útil de 1 año, del ejercicio (art. 31 N° 5 bis LIR)</t>
  </si>
  <si>
    <t>Depreciación acelerada en 1/10 vida últil, del ejercicio (art. 31 N° 5 bis LIR)</t>
  </si>
  <si>
    <t>Depreciación instántanea por el 50% del valor de adquisición del bien físico del activo inmovilizado, utilizado en el ejercicio (art. 21° transitorio  Ley N° 21.210)</t>
  </si>
  <si>
    <t>Depreciación instántanea por el 100% del valor de adquisición del bien físico del activo inmovilizado, adquirido en el ejercicio (art. 22° transitorio Ley N° 21.210)</t>
  </si>
  <si>
    <t>Depreciación instántanea por el 100% del valor de adquisición del bien físico del activo inmovilizado, adquirido en el ejercicio (art. 22° transitorio bis Ley N° 21.210, incorporado por la Ley N°21.256)</t>
  </si>
  <si>
    <t>Total depreciación normal de los bienes con depreciación acelerada y/o instantánea informada en los códigos 938, 942, 949, 1138, 1139 y 1158</t>
  </si>
  <si>
    <t>Diferencia entre depreciaciones aceleradas y/o instantáneas y normales del ejercicio, anteriores</t>
  </si>
  <si>
    <t xml:space="preserve">RECUADRO N° 11: ROYALTY MINERO </t>
  </si>
  <si>
    <t>Agregados a la RLI (o pérdida tributaria) de Primera Categoría, según art. 64 ter LIR</t>
  </si>
  <si>
    <t>Deducciones a la RLI (o pérdida tributaria) de Primera Categoría, según art. 64 ter LIR</t>
  </si>
  <si>
    <t>Ventas expresadas en toneladas métricas de cobre fino, según art. 64 bis LIR</t>
  </si>
  <si>
    <t>Ventas de relacionados expresadas en toneladas métricas de cobre fino, según art. 64 bis LIR</t>
  </si>
  <si>
    <t>Margen operacional minero según art. 64 bis LIR</t>
  </si>
  <si>
    <t>RECUADRO N° 12: BASE IMPONIBLE DE PRIMERA CATEGORIA 
RÉGIMEN DEL ARTÍCULO 14 LETRA A) LIR</t>
  </si>
  <si>
    <t>RESULTADO FINANCIERO</t>
  </si>
  <si>
    <t>Ingresos del giro percibidos o devengados</t>
  </si>
  <si>
    <t>Rentas de fuente extranjera</t>
  </si>
  <si>
    <t>Intereses percibidos o devengados</t>
  </si>
  <si>
    <t>Costo directo de los bienes y servicios</t>
  </si>
  <si>
    <t>Remuneraciones</t>
  </si>
  <si>
    <t>Arriendos</t>
  </si>
  <si>
    <t>Depreciación financiera del ejercicio</t>
  </si>
  <si>
    <t>Intereses pagados o adeudados</t>
  </si>
  <si>
    <t>Gastos por donaciones</t>
  </si>
  <si>
    <t>Otros gastos financieros</t>
  </si>
  <si>
    <t>Gastos por inversión privada en Investigación y desarrollo no certificados por CORFO</t>
  </si>
  <si>
    <t>Gastos por exigencias medio ambientales</t>
  </si>
  <si>
    <t>Gasto por indemnización o compensación a clientes o usuarios</t>
  </si>
  <si>
    <t>Costos y gastos necesarios para producir las rentas de fuente extranjera</t>
  </si>
  <si>
    <t>Gastos por impuesto renta e impuesto diferido</t>
  </si>
  <si>
    <t>Otros gastos deducidos de los ingresos brutos</t>
  </si>
  <si>
    <t xml:space="preserve">Resultado financiero </t>
  </si>
  <si>
    <t>AJUSTES AL RESULTADO FINANCIERO</t>
  </si>
  <si>
    <t>Corrección monetaria saldo deudor (art. 32 N° 1 LIR)</t>
  </si>
  <si>
    <t>Corrección monetaria saldo acreedor (art. 32 N° 2 LIR)</t>
  </si>
  <si>
    <t>Partidas del inciso primero no afectas al IU de tasa 40% y del inciso segundo del art. 21 LIR, reajustados</t>
  </si>
  <si>
    <t>Estimación y/o castigos de deudas incobrables, según criterios financieros</t>
  </si>
  <si>
    <t>Rentas tributables no reconocidas financieramente</t>
  </si>
  <si>
    <t>Gastos agregados por donaciones</t>
  </si>
  <si>
    <t>Gastos que se deben agregar a la RLI según el art. 33 N° 1 LIR</t>
  </si>
  <si>
    <t>Ingreso diferido por cambio de régimen</t>
  </si>
  <si>
    <t>Costos y gastos asociados a  ingresos no renta (art. 17 LIR), generados</t>
  </si>
  <si>
    <t>Proporcionalidad gastos imputados a ingresos no renta y/o rentas exentas</t>
  </si>
  <si>
    <t xml:space="preserve">Intereses devengados por inversiones en bonos del art. 104 LIR </t>
  </si>
  <si>
    <t>Ingresos devengados por cambio de régimen</t>
  </si>
  <si>
    <t xml:space="preserve">Gastos adeudados por cambio de régimen </t>
  </si>
  <si>
    <t xml:space="preserve">Castigo de deudas incobrables, según art. 31 inc. 4° N° 4 LIR </t>
  </si>
  <si>
    <t>Depreciación tributaria del ejercicio</t>
  </si>
  <si>
    <t>Gasto goodwill tributario del ejercicio</t>
  </si>
  <si>
    <t>Impuesto específico a la actividad minera</t>
  </si>
  <si>
    <t xml:space="preserve">Gastos rechazados afectos a la tributación del art. 21 inc. 1°  LIR </t>
  </si>
  <si>
    <t xml:space="preserve">Gastos rechazados afectos a la tributación del art. 21 inc. 3° LIR </t>
  </si>
  <si>
    <t>Otras partidas</t>
  </si>
  <si>
    <t>Rentas exentas IDPC (art. 33 N°2 LIR )</t>
  </si>
  <si>
    <t>Dividendos y/o utilidades sociales percibidos o devengados (art. 33 N° 2 LIR)</t>
  </si>
  <si>
    <t>Dividendos y/o utilidades sociales percibidas o devengadas (art. 33 N° 2 LIR), ingresos no renta</t>
  </si>
  <si>
    <t>Ingresos no renta, generados (art. 17 LIR)</t>
  </si>
  <si>
    <t>Pérdidas de ejercicios anteriores (art. 31 N° 3 LIR)</t>
  </si>
  <si>
    <t>Renta líquida imponible antes de rebaja por incentivo al ahorro (art. 14 letra E) LIR) y/o por pago de IDPC voluntario (art. 14 letra A) N°6 LIR y art. 42° transitorio Ley N° 21.210) o pérdida tributaria</t>
  </si>
  <si>
    <t>(=)</t>
  </si>
  <si>
    <t xml:space="preserve">Incentivo al ahorro según art. 14 letra E) LIR </t>
  </si>
  <si>
    <t>Renta líquida imponible afecta a IDPC (o pérdida tributaria antes de imputar dividendos o retiros percibidos) del ejercicio</t>
  </si>
  <si>
    <t>RECUADRO Nº 13: DETERMINACIÓN DEL RAI (ART. 14 LETRA A) LIR)</t>
  </si>
  <si>
    <t>Capital propio tributario positivo</t>
  </si>
  <si>
    <t>Capital propio tributario negativo</t>
  </si>
  <si>
    <t>Remesas, retiros o dividendos repartidos en el ejercicio, reajustados</t>
  </si>
  <si>
    <t>Capital aportado debidamente reajustado (incluye aumentos y disminuciones efectivas)</t>
  </si>
  <si>
    <t>Sobreprecio obtenido en la colocación de acciones de propia emisión, debidamente reajustado</t>
  </si>
  <si>
    <t>Rentas afectas a IGC o IA (RAI) del ejercicio</t>
  </si>
  <si>
    <t xml:space="preserve">RECUADRO Nº 14:  RAZONABILIDAD CAPITAL PROPIO TRIBUTARIO 
(ART. 14 LETRA A) LIR) </t>
  </si>
  <si>
    <t>CPT negativo inicial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</si>
  <si>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</si>
  <si>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</si>
  <si>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</si>
  <si>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</si>
  <si>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>Rentas exentas del IDPC e ingresos no renta (positivo), generados por la empresa en el ejercicio</t>
  </si>
  <si>
    <t>Pérdida por rentas exentas del IDPC e ingresos no renta del ejercicio</t>
  </si>
  <si>
    <t>Base del IDPC voluntario según  art. 14 letra A) N°  6 LIR</t>
  </si>
  <si>
    <t>CPT positivo</t>
  </si>
  <si>
    <t xml:space="preserve">CPT negativo </t>
  </si>
  <si>
    <t xml:space="preserve">RECUADRO N° 15: REGISTRO TRIBUTARIO DE RENTAS EMPRESARIALES Y MOVIMIENTO STUT (ART. 14 LETRA A) LIR) </t>
  </si>
  <si>
    <t>DDAN</t>
  </si>
  <si>
    <t>Remanente ejercicio anterior o saldo inicial reajustado (saldo positivo)</t>
  </si>
  <si>
    <t>Remanente ejercicio anterior o saldo inicial reajustado (saldo negativo)</t>
  </si>
  <si>
    <t>Monto imputado al IS art. 25° transitorio Ley N° 21.210, reajustado</t>
  </si>
  <si>
    <t>Remesas, retiros o dividendos imputados a los RTRE, reajustados</t>
  </si>
  <si>
    <t>Retiros en exceso y devoluciones de capital imputados en el ejercicio, reajustados</t>
  </si>
  <si>
    <t>RECUADRO N° 16: REGISTRO SAC 
(ART. 14 LETRA A) LIR)</t>
  </si>
  <si>
    <t>Remanente ejercicio anterior o saldo inicial (saldo negativo)</t>
  </si>
  <si>
    <t>IDPC e IPE RLI generada en el ejercicio</t>
  </si>
  <si>
    <t>IDPC e IPE retiros o dividendos o percibidos</t>
  </si>
  <si>
    <t>Asignado a remesas, retiros o dividendos efectuados en el ejercicio, reajustados</t>
  </si>
  <si>
    <t>Asignado a retiros en exceso y devoluciones de capital efectuados en el ejercicio, reajustados</t>
  </si>
  <si>
    <t>RETRE</t>
  </si>
  <si>
    <t>SAC</t>
  </si>
  <si>
    <t>DATOS INFORMATIVOS</t>
  </si>
  <si>
    <t>INGRESO DIFERIDO</t>
  </si>
  <si>
    <t>FUR</t>
  </si>
  <si>
    <t>DONACIONES Y CREDITOS</t>
  </si>
  <si>
    <t>INDICE RECUADROS</t>
  </si>
  <si>
    <t>F22 ANVERSO COMPLETO</t>
  </si>
  <si>
    <t>Tabla IGC</t>
  </si>
  <si>
    <t>Tabla CM</t>
  </si>
  <si>
    <t>RECUADRO N° 1 :  HONORARIOS</t>
  </si>
  <si>
    <t>Rentas de 2ª Categoría</t>
  </si>
  <si>
    <t>Renta actualizada</t>
  </si>
  <si>
    <t>Impuesto retenido actualizado</t>
  </si>
  <si>
    <t>Honorarios anuales con retención</t>
  </si>
  <si>
    <t>Honorarios anuales sin retención</t>
  </si>
  <si>
    <t>Honorarios líquidos percibidos de fuente extranjera</t>
  </si>
  <si>
    <t>Incremento por impuestos pagados o retenidos en el exterior</t>
  </si>
  <si>
    <t>Total ingresos brutos</t>
  </si>
  <si>
    <r>
      <t>Participación en soc. de profesionales de 2ª Categoría</t>
    </r>
    <r>
      <rPr>
        <strike/>
        <sz val="10"/>
        <rFont val="Verdana"/>
        <family val="2"/>
      </rPr>
      <t>.</t>
    </r>
  </si>
  <si>
    <t>Monto ahorro previsional, según art. 42 bis inc. 1° LIR</t>
  </si>
  <si>
    <t>Gastos por donaciones para fines sociales, según art. 1° bis Ley N° 19.885</t>
  </si>
  <si>
    <t>Gastos efectivos (solo rebajables del código 547)</t>
  </si>
  <si>
    <t>Gastos presuntos: 30% sobre el código 547, con tope de 15 UTA</t>
  </si>
  <si>
    <t>Rebaja por presunción de asignación de zona  D.L. N° 889 de 1975</t>
  </si>
  <si>
    <t>Total honorarios</t>
  </si>
  <si>
    <t>Total remuneraciones directores S.A.</t>
  </si>
  <si>
    <t>Total rentas y retenciones</t>
  </si>
  <si>
    <r>
      <t>Participaciones en ingresos brutos soc. de profesionales de 2ª Categoría</t>
    </r>
    <r>
      <rPr>
        <strike/>
        <sz val="10"/>
        <rFont val="Verdana"/>
        <family val="2"/>
      </rPr>
      <t>.</t>
    </r>
  </si>
  <si>
    <t>(Trasladar a línea 7, solo personas naturales)</t>
  </si>
  <si>
    <t>(Trasladar a línea 78, código 198)</t>
  </si>
  <si>
    <t>RECUADRO N° 2: DETERMINACIÓN MAYOR O MENOR VALOR OBTENIDO POR LAS ENAJENACIONES DE BIENES RAÍCES SITUADOS EN CHILE EFECTUADAS POR PERSONAS NATURALES Y NO ASIGNADOS A EMPRESA INDIVIDUAL</t>
  </si>
  <si>
    <t>Precios de enajenaciones del conjunto de los bienes raíces situados en Chile</t>
  </si>
  <si>
    <r>
      <rPr>
        <u/>
        <sz val="10"/>
        <rFont val="Verdana"/>
        <family val="2"/>
      </rPr>
      <t>Menos:</t>
    </r>
    <r>
      <rPr>
        <sz val="10"/>
        <rFont val="Verdana"/>
        <family val="2"/>
      </rPr>
      <t xml:space="preserve"> precios de adquisición de los bienes raíces reajustados</t>
    </r>
  </si>
  <si>
    <r>
      <rPr>
        <u/>
        <sz val="10"/>
        <rFont val="Verdana"/>
        <family val="2"/>
      </rPr>
      <t>Menos:</t>
    </r>
    <r>
      <rPr>
        <sz val="10"/>
        <rFont val="Verdana"/>
        <family val="2"/>
      </rPr>
      <t xml:space="preserve"> mejoras que hayan aumentado el valor de los bienes raíces reajustadas</t>
    </r>
  </si>
  <si>
    <t>Mayor o menor valor percibido o devengado</t>
  </si>
  <si>
    <r>
      <rPr>
        <u/>
        <sz val="10"/>
        <rFont val="Verdana"/>
        <family val="2"/>
      </rPr>
      <t>Menos:</t>
    </r>
    <r>
      <rPr>
        <sz val="10"/>
        <rFont val="Verdana"/>
        <family val="2"/>
      </rPr>
      <t xml:space="preserve"> ingreso no renta equivalente a 8.000 UF o saldo del ejercicio anterior</t>
    </r>
  </si>
  <si>
    <t>Mayor valor percibido o devengado afecto a impuesto</t>
  </si>
  <si>
    <t>Saldo de ingreso no renta a utilizar en los ejercicios siguientes</t>
  </si>
  <si>
    <t>Renta percibida por enajenaciones efectuadas en el ejercicio</t>
  </si>
  <si>
    <t xml:space="preserve">Saldo renta devengada a declarar en los ejercicios siguientes </t>
  </si>
  <si>
    <t>Renta percibida en el ejercicio por enajenaciones efectuadas en ejercicio anterior</t>
  </si>
  <si>
    <t xml:space="preserve">Opción régimen de tributación </t>
  </si>
  <si>
    <t>Mayor valor percibido según códigos 1099 y 1114 anteriores afecto al IGC o IA, a trasladar a línea 10</t>
  </si>
  <si>
    <t>Mayor valor devengado según código 1061 anterior afecto a IGC a reliquidar, según instrucciones línea 23</t>
  </si>
  <si>
    <t>Mayor valor percibido según códigos 1099 y 1114 anteriores afecto al Impuesto Único y Sustitutivo con tasa 10%, a trasladar a línea 58</t>
  </si>
  <si>
    <t>RECUADRO N° 3: DATOS SOBRE INSTRUMENTOS DE AHORRO ACOGIDOS AL EX ART. 57 BIS (ART. 3° TRANSITORIO NUMERAL VI) LEY N° 20.780)</t>
  </si>
  <si>
    <t>Total ahorro neto positivo del ejercicio</t>
  </si>
  <si>
    <t>Ahorro neto positivo utitlizado en el ejercicio</t>
  </si>
  <si>
    <t>Remanente ahorro neto positivo del ejercicio siguiente</t>
  </si>
  <si>
    <t>Total ahorro neto negativo del ejercicio</t>
  </si>
  <si>
    <t>Cuota exenta 10 UTA</t>
  </si>
  <si>
    <t>Base para débito fiscal del ejercicio a registrar en la línea 24</t>
  </si>
  <si>
    <t>RECUADRO N° 4: ENAJENACIÓN DE ACCIONES, DERECHOS SOCIALES; CUOTAS FONDOS MUTUOS Y/O DE INVERSIÓN CONTRIBUYENTES AFECTOS AL IMPUESTO GLOBAL COMPLEMENTARIO O IMPUESTO ADICIONAL</t>
  </si>
  <si>
    <t>ENAJENACIÓN DE ACCIONES</t>
  </si>
  <si>
    <t>Régimen  tributario de la LIR</t>
  </si>
  <si>
    <t>N° acciones enajenadas</t>
  </si>
  <si>
    <t>Precio o valor de enajenación</t>
  </si>
  <si>
    <t>Costo tributario actualizado</t>
  </si>
  <si>
    <t>Mayor valor determinado</t>
  </si>
  <si>
    <t>IGC o IA sobre rentas percibidas o devengadas, según línea 8</t>
  </si>
  <si>
    <t>Opción por IGC a reliquidar sobre renta devengada según línea 23</t>
  </si>
  <si>
    <t>Régimen art. 107 LIR</t>
  </si>
  <si>
    <t>ENAJENACIÓN DE DERECHOS SOCIALES</t>
  </si>
  <si>
    <t>N°  de operaciones de derechos sociales enajenados</t>
  </si>
  <si>
    <t>Opción por IGC a reliquidar sobre renta devengada, según línea 23</t>
  </si>
  <si>
    <t>ENAJENACIÓN O RESCATE DE CUOTAS DE FONDOS MUTUOS Y/O FONDOS DE INVERSIÓN</t>
  </si>
  <si>
    <t>N° cuotas de fondos mutuos y/o fondo de inversión enajenados o rescatados</t>
  </si>
  <si>
    <t>RECUADRO N°5: CRÉDITO POR INGRESO DIFERIDO PROPIETARIOS DE EMPRESAS RÉGIMEN TRANSPARENCIA TRIBUTARIA, ART. 14 LETRA D) N°8 LIR</t>
  </si>
  <si>
    <t>Remanente ejercicio anterior</t>
  </si>
  <si>
    <t>Crédito recibido en el ejercicio</t>
  </si>
  <si>
    <t>Crédito imputado en el ejercicio</t>
  </si>
  <si>
    <t>Recuadro N° 22: BASE IMPONIBLE RÉGIMEN DE TRANSPARENCIA TRIBUTARIA (art. 14 letra D) N° 8 LIR)</t>
  </si>
  <si>
    <t>Intereses percibidos</t>
  </si>
  <si>
    <t>Mayor valor por rescate o enajenación de inversiones o bienes no depreciables</t>
  </si>
  <si>
    <t>Dividendos o retiros percibidos en el ejercicio, por participaciones en otras empresas</t>
  </si>
  <si>
    <t>Incremento por impuesto de primera categoría y crédito total disponible por impuestos pagados en el extranjero</t>
  </si>
  <si>
    <t>Crédito por activos fijos adquiridos en el ejercicio (art. 33 bis LIR, según instrucciones)</t>
  </si>
  <si>
    <t>Total de Ingresos Anuales</t>
  </si>
  <si>
    <t>Gasto por saldo inicial de existencias o insumos del negocio en cambio de régimen</t>
  </si>
  <si>
    <t>Gasto por saldo inicial de activos fijos depreciables en cambio de régimen</t>
  </si>
  <si>
    <t>Gastos de rentas de fuente extranjera</t>
  </si>
  <si>
    <t>Gastos aceptados por responsabilidad social</t>
  </si>
  <si>
    <t>Gastos o egresos pagados o adeudados por operaciones con empresas relac. del art. 14 letra A) LIR</t>
  </si>
  <si>
    <t>Pérdidas de ejercicios anteriores</t>
  </si>
  <si>
    <t>Total de Egresos Anuales</t>
  </si>
  <si>
    <t>Base Imponible a Asignar a Propietarios que son Contribuyentes de Impuestos Finales, o Pérdida Tributaria del Ejercicio</t>
  </si>
  <si>
    <t>Recuadro N° 23: CPTS RÉGIMEN DE TRANSPARENCIA TRIBUTARIA (art. 14 letra D) N° 8, numeral (vii) LIR)</t>
  </si>
  <si>
    <t>Capital aportado</t>
  </si>
  <si>
    <t>Base imponible del ejercicio, asignable a los propietarios</t>
  </si>
  <si>
    <t>Pérdida tributaria del ejercicio al 31 de diciembre</t>
  </si>
  <si>
    <t>Pérdida de ejercicios anteriores</t>
  </si>
  <si>
    <t>Remesas, retiros o dividendos distribuidos en el ejercicio</t>
  </si>
  <si>
    <t>Partidas de gastos no aceptados</t>
  </si>
  <si>
    <t>Crédito por IDPC, por participaciones en otras empresas que incrementaron la BI del ejercicio.</t>
  </si>
  <si>
    <t>Capital propio tributario simplificado positivo</t>
  </si>
  <si>
    <t xml:space="preserve">Capital propio tributario simplificado negativo </t>
  </si>
  <si>
    <t>https://www.youtube.com/watch?v=3E6uThBhHm4&amp;t=2s</t>
  </si>
  <si>
    <t>RAZONABILIDAD /  CPT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</si>
</sst>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;\(#,##0\)"/>
    <numFmt numFmtId="165" formatCode="_-* #,##0.00\ _€_-;\-* #,##0.00\ _€_-;_-* &quot;-&quot;??\ _€_-;_-@_-"/>
    <numFmt numFmtId="166" formatCode="_-* #,##0.00_-;\-* #,##0.00_-;_-* &quot;-&quot;??_-;_-@_-"/>
    <numFmt numFmtId="167" formatCode="_-* #,##0.00\ _$_-;\-* #,##0.00\ _$_-;_-* &quot;-&quot;??\ _$_-;_-@_-"/>
    <numFmt numFmtId="168" formatCode="00"/>
    <numFmt numFmtId="169" formatCode="0#,##0"/>
    <numFmt numFmtId="170" formatCode="_-&quot;$&quot;* #,##0.00_-;\-&quot;$&quot;* #,##0.00_-;_-&quot;$&quot;* &quot;-&quot;??_-;_-@_-"/>
    <numFmt numFmtId="171" formatCode="#,##0.000"/>
    <numFmt numFmtId="172" formatCode="#,##0;[Red]\(#,##0\)"/>
    <numFmt numFmtId="173" formatCode="0.0%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0066FF"/>
      <name val="Calibri"/>
      <family val="2"/>
      <scheme val="minor"/>
    </font>
    <font>
      <sz val="14"/>
      <color rgb="FF0066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0066FF"/>
      <name val="Calibri"/>
      <family val="2"/>
      <scheme val="minor"/>
    </font>
    <font>
      <sz val="12"/>
      <color rgb="FF0066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66FF"/>
      <name val="Verdana"/>
      <family val="2"/>
    </font>
    <font>
      <b/>
      <sz val="12"/>
      <color rgb="FFFF0000"/>
      <name val="Verdana"/>
      <family val="2"/>
    </font>
    <font>
      <b/>
      <sz val="12"/>
      <color theme="0"/>
      <name val="Verdana"/>
      <family val="2"/>
    </font>
    <font>
      <b/>
      <sz val="14"/>
      <color theme="0"/>
      <name val="Verdana"/>
      <family val="2"/>
    </font>
    <font>
      <sz val="14"/>
      <color rgb="FF0066FF"/>
      <name val="Verdana"/>
      <family val="2"/>
    </font>
    <font>
      <sz val="14"/>
      <color rgb="FFFF0000"/>
      <name val="Verdana"/>
      <family val="2"/>
    </font>
    <font>
      <sz val="11"/>
      <name val="Calibri"/>
      <family val="2"/>
      <scheme val="minor"/>
    </font>
    <font>
      <b/>
      <sz val="16"/>
      <color theme="0"/>
      <name val="Verdana"/>
      <family val="2"/>
    </font>
    <font>
      <b/>
      <sz val="14"/>
      <color rgb="FF0066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00B050"/>
      <name val="Webdings"/>
      <family val="1"/>
      <charset val="2"/>
    </font>
    <font>
      <sz val="18"/>
      <color rgb="FF0066FF"/>
      <name val="Webdings"/>
      <family val="1"/>
      <charset val="2"/>
    </font>
    <font>
      <sz val="12"/>
      <color rgb="FFFF0000"/>
      <name val="Webdings"/>
      <family val="1"/>
      <charset val="2"/>
    </font>
    <font>
      <sz val="14"/>
      <name val="Verdana"/>
      <family val="2"/>
    </font>
    <font>
      <b/>
      <sz val="10"/>
      <color theme="1"/>
      <name val="Verdana"/>
      <family val="2"/>
    </font>
    <font>
      <sz val="14"/>
      <color rgb="FF0033CC"/>
      <name val="Calibri"/>
      <family val="2"/>
      <scheme val="minor"/>
    </font>
    <font>
      <sz val="12"/>
      <color rgb="FF0033CC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rgb="FF706F6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706F6F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706F6F"/>
      <name val="Arial"/>
      <family val="2"/>
    </font>
    <font>
      <b/>
      <sz val="9"/>
      <color rgb="FF000000"/>
      <name val="Calibri"/>
      <family val="2"/>
      <scheme val="minor"/>
    </font>
    <font>
      <sz val="10"/>
      <name val="Times New Roman"/>
      <family val="1"/>
    </font>
    <font>
      <b/>
      <sz val="8"/>
      <name val="Verdana"/>
      <family val="2"/>
    </font>
    <font>
      <b/>
      <sz val="6"/>
      <name val="Verdana"/>
      <family val="2"/>
    </font>
    <font>
      <b/>
      <sz val="11"/>
      <color theme="1"/>
      <name val="Arial"/>
      <family val="2"/>
    </font>
    <font>
      <b/>
      <sz val="8"/>
      <color theme="1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6"/>
      <color rgb="FFFF0000"/>
      <name val="Verdana"/>
      <family val="2"/>
    </font>
    <font>
      <b/>
      <sz val="6"/>
      <color rgb="FFC00000"/>
      <name val="Verdana"/>
      <family val="2"/>
    </font>
    <font>
      <sz val="6"/>
      <name val="Verdana"/>
      <family val="2"/>
    </font>
    <font>
      <b/>
      <strike/>
      <sz val="6"/>
      <color rgb="FFFF0000"/>
      <name val="Verdana"/>
      <family val="2"/>
    </font>
    <font>
      <b/>
      <strike/>
      <sz val="6"/>
      <name val="Verdana"/>
      <family val="2"/>
    </font>
    <font>
      <b/>
      <sz val="6"/>
      <color rgb="FF00B050"/>
      <name val="Verdana"/>
      <family val="2"/>
    </font>
    <font>
      <b/>
      <sz val="8"/>
      <color rgb="FFFF0000"/>
      <name val="Verdana"/>
      <family val="2"/>
    </font>
    <font>
      <b/>
      <strike/>
      <sz val="8"/>
      <name val="Verdana"/>
      <family val="2"/>
    </font>
    <font>
      <b/>
      <sz val="7"/>
      <color theme="1"/>
      <name val="Verdana"/>
      <family val="2"/>
    </font>
    <font>
      <sz val="7"/>
      <color theme="1"/>
      <name val="Verdana"/>
      <family val="2"/>
    </font>
    <font>
      <b/>
      <sz val="6"/>
      <color theme="1"/>
      <name val="Verdana"/>
      <family val="2"/>
    </font>
    <font>
      <sz val="5"/>
      <color rgb="FF000000"/>
      <name val="Verdana"/>
      <family val="2"/>
    </font>
    <font>
      <b/>
      <sz val="10"/>
      <color rgb="FF000000"/>
      <name val="Calibri"/>
      <family val="2"/>
      <scheme val="minor"/>
    </font>
    <font>
      <sz val="12"/>
      <color rgb="FF706F6F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0066FF"/>
      <name val="Verdana"/>
      <family val="2"/>
    </font>
    <font>
      <b/>
      <sz val="10"/>
      <name val="Verdana"/>
      <family val="2"/>
    </font>
    <font>
      <b/>
      <sz val="9"/>
      <color rgb="FF0000FF"/>
      <name val="Verdana"/>
      <family val="2"/>
    </font>
    <font>
      <sz val="12"/>
      <color rgb="FF0000FF"/>
      <name val="Verdana"/>
      <family val="2"/>
    </font>
    <font>
      <b/>
      <sz val="12"/>
      <color rgb="FF0000FF"/>
      <name val="Verdana"/>
      <family val="2"/>
    </font>
    <font>
      <sz val="9"/>
      <color rgb="FF0000FF"/>
      <name val="Calibri"/>
      <family val="2"/>
      <scheme val="minor"/>
    </font>
    <font>
      <sz val="9"/>
      <color rgb="FF0000FF"/>
      <name val="Verdana"/>
      <family val="2"/>
    </font>
    <font>
      <b/>
      <sz val="14"/>
      <color rgb="FF0000FF"/>
      <name val="Verdana"/>
      <family val="2"/>
    </font>
    <font>
      <b/>
      <sz val="14"/>
      <color rgb="FFFF0000"/>
      <name val="Verdana"/>
      <family val="2"/>
    </font>
    <font>
      <b/>
      <sz val="9"/>
      <name val="Verdana"/>
      <family val="2"/>
    </font>
    <font>
      <b/>
      <sz val="9"/>
      <color rgb="FFFF0000"/>
      <name val="Verdana"/>
      <family val="2"/>
    </font>
    <font>
      <sz val="12"/>
      <color rgb="FF0000FF"/>
      <name val="Calibri"/>
      <family val="2"/>
      <scheme val="minor"/>
    </font>
    <font>
      <b/>
      <sz val="11"/>
      <color rgb="FFFF0000"/>
      <name val="Verdana"/>
      <family val="2"/>
    </font>
    <font>
      <b/>
      <sz val="10"/>
      <color rgb="FF0000FF"/>
      <name val="Verdana"/>
      <family val="2"/>
    </font>
    <font>
      <b/>
      <sz val="10"/>
      <color rgb="FF0000FF"/>
      <name val="Calibri"/>
      <family val="2"/>
      <scheme val="minor"/>
    </font>
    <font>
      <b/>
      <sz val="9"/>
      <color theme="1"/>
      <name val="Verdana"/>
      <family val="2"/>
    </font>
    <font>
      <b/>
      <sz val="12"/>
      <color rgb="FF0000FF"/>
      <name val="Verdana "/>
    </font>
    <font>
      <strike/>
      <sz val="12"/>
      <color rgb="FF0000FF"/>
      <name val="Calibri"/>
      <family val="2"/>
      <scheme val="minor"/>
    </font>
    <font>
      <b/>
      <sz val="14"/>
      <color theme="1"/>
      <name val="Inherit"/>
    </font>
    <font>
      <b/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0"/>
      <name val="Verdana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b/>
      <sz val="12"/>
      <color theme="9" tint="-0.249977111117893"/>
      <name val="Verdana"/>
      <family val="2"/>
    </font>
    <font>
      <b/>
      <sz val="12"/>
      <color rgb="FF0070C0"/>
      <name val="Verdana"/>
      <family val="2"/>
    </font>
    <font>
      <b/>
      <sz val="12"/>
      <color rgb="FF00B050"/>
      <name val="Verdana"/>
      <family val="2"/>
    </font>
    <font>
      <strike/>
      <sz val="10"/>
      <name val="Verdana"/>
      <family val="2"/>
    </font>
    <font>
      <b/>
      <sz val="11"/>
      <name val="Verdana"/>
      <family val="2"/>
    </font>
    <font>
      <u/>
      <sz val="10"/>
      <name val="Verdana"/>
      <family val="2"/>
    </font>
    <font>
      <b/>
      <sz val="7"/>
      <color rgb="FFFF0000"/>
      <name val="Verdana"/>
      <family val="2"/>
    </font>
    <font>
      <b/>
      <sz val="16"/>
      <name val="Calibri"/>
      <family val="2"/>
      <scheme val="minor"/>
    </font>
    <font>
      <b/>
      <sz val="14"/>
      <name val="Verdana"/>
      <family val="2"/>
    </font>
    <font>
      <b/>
      <sz val="14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Down">
        <fgColor theme="5"/>
      </patternFill>
    </fill>
    <fill>
      <patternFill patternType="lightDown">
        <fgColor theme="4"/>
      </patternFill>
    </fill>
    <fill>
      <patternFill patternType="solid">
        <fgColor rgb="FFEDEDED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mediumGray">
        <bgColor theme="0"/>
      </patternFill>
    </fill>
    <fill>
      <patternFill patternType="mediumGray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Down">
        <bgColor theme="9" tint="0.59999389629810485"/>
      </patternFill>
    </fill>
    <fill>
      <patternFill patternType="lightDown">
        <fgColor auto="1"/>
      </patternFill>
    </fill>
    <fill>
      <patternFill patternType="lightDown">
        <fgColor auto="1"/>
        <bgColor theme="9" tint="0.59999389629810485"/>
      </patternFill>
    </fill>
    <fill>
      <patternFill patternType="lightDown"/>
    </fill>
    <fill>
      <patternFill patternType="lightDown">
        <fgColor theme="1"/>
      </patternFill>
    </fill>
    <fill>
      <patternFill patternType="lightDown">
        <bgColor auto="1"/>
      </patternFill>
    </fill>
    <fill>
      <patternFill patternType="solid">
        <fgColor theme="9" tint="0.39997558519241921"/>
        <bgColor indexed="64"/>
      </patternFill>
    </fill>
  </fills>
  <borders count="20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rgb="FF0033CC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0033CC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hair">
        <color rgb="FF0033CC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rgb="FF0033CC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rgb="FF0066FF"/>
      </left>
      <right/>
      <top style="thin">
        <color rgb="FF0066FF"/>
      </top>
      <bottom/>
      <diagonal/>
    </border>
    <border>
      <left/>
      <right/>
      <top style="thin">
        <color rgb="FF0066FF"/>
      </top>
      <bottom/>
      <diagonal/>
    </border>
    <border>
      <left style="thin">
        <color rgb="FF0066FF"/>
      </left>
      <right style="thin">
        <color rgb="FF0066FF"/>
      </right>
      <top style="thin">
        <color rgb="FF0066FF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33CC"/>
      </bottom>
      <diagonal/>
    </border>
    <border>
      <left/>
      <right/>
      <top/>
      <bottom style="hair">
        <color rgb="FF0033CC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6" fillId="0" borderId="0"/>
    <xf numFmtId="0" fontId="36" fillId="0" borderId="0"/>
    <xf numFmtId="0" fontId="1" fillId="0" borderId="0"/>
    <xf numFmtId="166" fontId="1" fillId="0" borderId="0" applyFont="0" applyFill="0" applyBorder="0" applyAlignment="0" applyProtection="0"/>
    <xf numFmtId="0" fontId="36" fillId="0" borderId="0"/>
    <xf numFmtId="0" fontId="44" fillId="0" borderId="0"/>
    <xf numFmtId="167" fontId="44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5" fillId="0" borderId="0" applyNumberFormat="0" applyFill="0" applyBorder="0" applyAlignment="0" applyProtection="0"/>
  </cellStyleXfs>
  <cellXfs count="1210">
    <xf numFmtId="0" fontId="0" fillId="0" borderId="0" xfId="0"/>
    <xf numFmtId="0" fontId="8" fillId="0" borderId="0" xfId="0" applyFont="1"/>
    <xf numFmtId="0" fontId="20" fillId="3" borderId="32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3" fontId="19" fillId="0" borderId="35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3" fontId="22" fillId="0" borderId="34" xfId="0" applyNumberFormat="1" applyFont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5" fillId="3" borderId="36" xfId="0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3" fontId="29" fillId="0" borderId="0" xfId="0" applyNumberFormat="1" applyFont="1" applyAlignment="1">
      <alignment horizontal="center" vertical="center"/>
    </xf>
    <xf numFmtId="0" fontId="15" fillId="0" borderId="0" xfId="0" applyFont="1"/>
    <xf numFmtId="0" fontId="5" fillId="0" borderId="0" xfId="0" applyFont="1"/>
    <xf numFmtId="0" fontId="7" fillId="0" borderId="62" xfId="0" applyFont="1" applyBorder="1" applyAlignment="1">
      <alignment horizontal="left" vertical="center"/>
    </xf>
    <xf numFmtId="0" fontId="10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23" fillId="5" borderId="62" xfId="0" applyFont="1" applyFill="1" applyBorder="1" applyAlignment="1">
      <alignment vertical="center"/>
    </xf>
    <xf numFmtId="0" fontId="11" fillId="0" borderId="62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22" fillId="5" borderId="62" xfId="0" applyFont="1" applyFill="1" applyBorder="1" applyAlignment="1">
      <alignment vertical="center"/>
    </xf>
    <xf numFmtId="0" fontId="12" fillId="0" borderId="64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3" fillId="3" borderId="65" xfId="0" applyFont="1" applyFill="1" applyBorder="1" applyAlignment="1">
      <alignment horizontal="left" vertical="center"/>
    </xf>
    <xf numFmtId="0" fontId="14" fillId="3" borderId="65" xfId="0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0" fontId="13" fillId="3" borderId="64" xfId="0" applyFont="1" applyFill="1" applyBorder="1" applyAlignment="1">
      <alignment horizontal="left" vertical="center"/>
    </xf>
    <xf numFmtId="0" fontId="14" fillId="3" borderId="64" xfId="0" applyFont="1" applyFill="1" applyBorder="1" applyAlignment="1">
      <alignment horizontal="center" vertical="center"/>
    </xf>
    <xf numFmtId="0" fontId="31" fillId="6" borderId="64" xfId="0" applyFont="1" applyFill="1" applyBorder="1" applyAlignment="1">
      <alignment vertical="center"/>
    </xf>
    <xf numFmtId="0" fontId="13" fillId="3" borderId="64" xfId="0" applyFont="1" applyFill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7" fillId="0" borderId="64" xfId="0" applyFont="1" applyBorder="1" applyAlignment="1">
      <alignment horizontal="left" vertical="center" wrapText="1"/>
    </xf>
    <xf numFmtId="0" fontId="33" fillId="0" borderId="65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7" fillId="5" borderId="62" xfId="0" applyFont="1" applyFill="1" applyBorder="1" applyAlignment="1">
      <alignment vertical="center"/>
    </xf>
    <xf numFmtId="0" fontId="35" fillId="6" borderId="64" xfId="0" applyFont="1" applyFill="1" applyBorder="1" applyAlignment="1">
      <alignment vertical="center"/>
    </xf>
    <xf numFmtId="0" fontId="3" fillId="0" borderId="0" xfId="0" applyFont="1"/>
    <xf numFmtId="0" fontId="38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9" borderId="9" xfId="7" applyFont="1" applyFill="1" applyBorder="1" applyAlignment="1">
      <alignment horizontal="center" vertical="center" wrapText="1"/>
    </xf>
    <xf numFmtId="0" fontId="6" fillId="9" borderId="10" xfId="7" applyFont="1" applyFill="1" applyBorder="1" applyAlignment="1">
      <alignment horizontal="center" vertical="center" wrapText="1"/>
    </xf>
    <xf numFmtId="0" fontId="6" fillId="9" borderId="5" xfId="7" applyFont="1" applyFill="1" applyBorder="1" applyAlignment="1">
      <alignment horizontal="center" vertical="center" wrapText="1"/>
    </xf>
    <xf numFmtId="0" fontId="5" fillId="2" borderId="49" xfId="8" applyFont="1" applyFill="1" applyBorder="1" applyAlignment="1">
      <alignment vertical="center"/>
    </xf>
    <xf numFmtId="0" fontId="5" fillId="2" borderId="3" xfId="8" applyFont="1" applyFill="1" applyBorder="1" applyAlignment="1">
      <alignment vertical="center"/>
    </xf>
    <xf numFmtId="0" fontId="5" fillId="0" borderId="3" xfId="0" applyFont="1" applyBorder="1"/>
    <xf numFmtId="0" fontId="6" fillId="0" borderId="80" xfId="0" applyFont="1" applyBorder="1" applyAlignment="1">
      <alignment horizontal="center" vertical="center"/>
    </xf>
    <xf numFmtId="0" fontId="6" fillId="9" borderId="81" xfId="7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3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17" xfId="7" applyFont="1" applyBorder="1" applyAlignment="1">
      <alignment horizontal="center" vertical="center" wrapText="1"/>
    </xf>
    <xf numFmtId="0" fontId="6" fillId="0" borderId="9" xfId="7" applyFont="1" applyBorder="1" applyAlignment="1">
      <alignment horizontal="center" vertical="center" wrapText="1"/>
    </xf>
    <xf numFmtId="0" fontId="6" fillId="0" borderId="25" xfId="7" applyFont="1" applyBorder="1" applyAlignment="1">
      <alignment horizontal="center" vertical="center" wrapText="1"/>
    </xf>
    <xf numFmtId="0" fontId="6" fillId="0" borderId="12" xfId="7" applyFont="1" applyBorder="1" applyAlignment="1">
      <alignment horizontal="center" vertical="center" wrapText="1"/>
    </xf>
    <xf numFmtId="0" fontId="6" fillId="0" borderId="86" xfId="7" applyFont="1" applyBorder="1" applyAlignment="1">
      <alignment horizontal="center" vertical="center" wrapText="1"/>
    </xf>
    <xf numFmtId="0" fontId="6" fillId="9" borderId="86" xfId="7" applyFont="1" applyFill="1" applyBorder="1" applyAlignment="1">
      <alignment horizontal="center" vertical="center" wrapText="1"/>
    </xf>
    <xf numFmtId="0" fontId="5" fillId="2" borderId="79" xfId="8" applyFont="1" applyFill="1" applyBorder="1" applyAlignment="1">
      <alignment horizontal="left" vertical="center" wrapText="1"/>
    </xf>
    <xf numFmtId="0" fontId="5" fillId="2" borderId="55" xfId="8" applyFont="1" applyFill="1" applyBorder="1" applyAlignment="1">
      <alignment horizontal="left" vertical="center" wrapText="1"/>
    </xf>
    <xf numFmtId="0" fontId="5" fillId="2" borderId="49" xfId="8" applyFont="1" applyFill="1" applyBorder="1" applyAlignment="1">
      <alignment horizontal="left" vertical="center" wrapText="1"/>
    </xf>
    <xf numFmtId="0" fontId="5" fillId="0" borderId="23" xfId="0" applyFont="1" applyBorder="1" applyAlignment="1"/>
    <xf numFmtId="0" fontId="5" fillId="0" borderId="6" xfId="0" applyFont="1" applyBorder="1" applyAlignment="1"/>
    <xf numFmtId="0" fontId="5" fillId="0" borderId="17" xfId="0" applyFont="1" applyBorder="1" applyAlignment="1"/>
    <xf numFmtId="0" fontId="5" fillId="0" borderId="10" xfId="0" applyFont="1" applyBorder="1" applyAlignment="1"/>
    <xf numFmtId="0" fontId="31" fillId="6" borderId="54" xfId="0" applyFont="1" applyFill="1" applyBorder="1" applyAlignment="1">
      <alignment vertical="center"/>
    </xf>
    <xf numFmtId="0" fontId="31" fillId="6" borderId="87" xfId="0" applyFont="1" applyFill="1" applyBorder="1" applyAlignment="1">
      <alignment vertical="center"/>
    </xf>
    <xf numFmtId="0" fontId="31" fillId="6" borderId="52" xfId="0" applyFont="1" applyFill="1" applyBorder="1" applyAlignment="1">
      <alignment vertical="center"/>
    </xf>
    <xf numFmtId="0" fontId="31" fillId="6" borderId="89" xfId="0" applyFont="1" applyFill="1" applyBorder="1" applyAlignment="1">
      <alignment vertical="center"/>
    </xf>
    <xf numFmtId="0" fontId="31" fillId="6" borderId="88" xfId="0" applyFont="1" applyFill="1" applyBorder="1" applyAlignment="1">
      <alignment vertical="center"/>
    </xf>
    <xf numFmtId="0" fontId="31" fillId="6" borderId="36" xfId="0" applyFont="1" applyFill="1" applyBorder="1" applyAlignment="1">
      <alignment vertical="center"/>
    </xf>
    <xf numFmtId="0" fontId="31" fillId="6" borderId="90" xfId="0" applyFont="1" applyFill="1" applyBorder="1" applyAlignment="1">
      <alignment vertical="center"/>
    </xf>
    <xf numFmtId="0" fontId="31" fillId="6" borderId="91" xfId="0" applyFont="1" applyFill="1" applyBorder="1" applyAlignment="1">
      <alignment vertical="center"/>
    </xf>
    <xf numFmtId="0" fontId="6" fillId="0" borderId="92" xfId="0" applyFont="1" applyBorder="1" applyAlignment="1">
      <alignment horizontal="center" vertical="center"/>
    </xf>
    <xf numFmtId="0" fontId="31" fillId="6" borderId="32" xfId="0" applyFont="1" applyFill="1" applyBorder="1" applyAlignment="1">
      <alignment vertical="center"/>
    </xf>
    <xf numFmtId="0" fontId="5" fillId="0" borderId="74" xfId="0" applyFont="1" applyBorder="1" applyAlignment="1">
      <alignment horizontal="left" vertical="center"/>
    </xf>
    <xf numFmtId="0" fontId="37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37" fillId="0" borderId="81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5" fillId="0" borderId="60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wrapText="1"/>
    </xf>
    <xf numFmtId="0" fontId="5" fillId="0" borderId="95" xfId="0" applyFont="1" applyBorder="1" applyAlignment="1">
      <alignment horizontal="left" vertical="center" wrapText="1"/>
    </xf>
    <xf numFmtId="0" fontId="37" fillId="0" borderId="96" xfId="0" applyFont="1" applyBorder="1" applyAlignment="1">
      <alignment horizontal="center" vertical="center"/>
    </xf>
    <xf numFmtId="0" fontId="5" fillId="0" borderId="98" xfId="7" applyFont="1" applyBorder="1" applyAlignment="1">
      <alignment horizontal="left" vertical="center"/>
    </xf>
    <xf numFmtId="0" fontId="8" fillId="0" borderId="37" xfId="7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9" fillId="0" borderId="103" xfId="0" applyFont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5" fillId="0" borderId="100" xfId="7" applyFont="1" applyBorder="1" applyAlignment="1">
      <alignment horizontal="left" vertical="center"/>
    </xf>
    <xf numFmtId="0" fontId="19" fillId="0" borderId="101" xfId="0" applyFont="1" applyBorder="1" applyAlignment="1">
      <alignment horizontal="center" vertical="center"/>
    </xf>
    <xf numFmtId="0" fontId="6" fillId="9" borderId="32" xfId="7" applyFont="1" applyFill="1" applyBorder="1" applyAlignment="1">
      <alignment horizontal="center" vertical="center" wrapText="1"/>
    </xf>
    <xf numFmtId="0" fontId="31" fillId="6" borderId="106" xfId="0" applyFont="1" applyFill="1" applyBorder="1" applyAlignment="1">
      <alignment vertical="center"/>
    </xf>
    <xf numFmtId="0" fontId="31" fillId="6" borderId="105" xfId="0" applyFont="1" applyFill="1" applyBorder="1" applyAlignment="1">
      <alignment vertical="center"/>
    </xf>
    <xf numFmtId="0" fontId="31" fillId="6" borderId="107" xfId="0" applyFont="1" applyFill="1" applyBorder="1" applyAlignment="1">
      <alignment vertical="center"/>
    </xf>
    <xf numFmtId="0" fontId="0" fillId="10" borderId="0" xfId="0" applyFill="1"/>
    <xf numFmtId="0" fontId="0" fillId="0" borderId="0" xfId="0"/>
    <xf numFmtId="0" fontId="46" fillId="10" borderId="0" xfId="8" applyFont="1" applyFill="1"/>
    <xf numFmtId="0" fontId="47" fillId="10" borderId="0" xfId="0" applyFont="1" applyFill="1"/>
    <xf numFmtId="0" fontId="48" fillId="10" borderId="0" xfId="0" applyFont="1" applyFill="1"/>
    <xf numFmtId="0" fontId="0" fillId="10" borderId="12" xfId="0" applyFill="1" applyBorder="1"/>
    <xf numFmtId="0" fontId="50" fillId="0" borderId="78" xfId="8" applyFont="1" applyBorder="1" applyAlignment="1">
      <alignment horizontal="center" vertical="center"/>
    </xf>
    <xf numFmtId="0" fontId="45" fillId="0" borderId="111" xfId="8" quotePrefix="1" applyFont="1" applyBorder="1" applyAlignment="1">
      <alignment horizontal="center" vertical="center"/>
    </xf>
    <xf numFmtId="0" fontId="50" fillId="0" borderId="9" xfId="8" applyFont="1" applyBorder="1" applyAlignment="1">
      <alignment horizontal="center" vertical="center"/>
    </xf>
    <xf numFmtId="0" fontId="45" fillId="0" borderId="113" xfId="8" quotePrefix="1" applyFont="1" applyBorder="1" applyAlignment="1">
      <alignment horizontal="center" vertical="center"/>
    </xf>
    <xf numFmtId="0" fontId="46" fillId="0" borderId="114" xfId="8" applyFont="1" applyBorder="1" applyAlignment="1">
      <alignment horizontal="center" vertical="center"/>
    </xf>
    <xf numFmtId="0" fontId="45" fillId="0" borderId="113" xfId="8" applyFont="1" applyBorder="1" applyAlignment="1">
      <alignment horizontal="center" vertical="center"/>
    </xf>
    <xf numFmtId="0" fontId="46" fillId="0" borderId="108" xfId="8" applyFont="1" applyBorder="1" applyAlignment="1">
      <alignment horizontal="center" vertical="center"/>
    </xf>
    <xf numFmtId="0" fontId="53" fillId="12" borderId="108" xfId="8" applyFont="1" applyFill="1" applyBorder="1" applyAlignment="1">
      <alignment horizontal="center" vertical="center"/>
    </xf>
    <xf numFmtId="0" fontId="46" fillId="0" borderId="109" xfId="8" applyFont="1" applyBorder="1" applyAlignment="1">
      <alignment horizontal="center" vertical="center"/>
    </xf>
    <xf numFmtId="0" fontId="46" fillId="0" borderId="66" xfId="8" applyFont="1" applyBorder="1" applyAlignment="1">
      <alignment horizontal="center" vertical="center"/>
    </xf>
    <xf numFmtId="0" fontId="45" fillId="0" borderId="115" xfId="8" quotePrefix="1" applyFont="1" applyBorder="1" applyAlignment="1">
      <alignment horizontal="center" vertical="center"/>
    </xf>
    <xf numFmtId="0" fontId="53" fillId="0" borderId="78" xfId="8" applyFont="1" applyBorder="1" applyAlignment="1">
      <alignment horizontal="center" vertical="center"/>
    </xf>
    <xf numFmtId="0" fontId="53" fillId="0" borderId="80" xfId="8" applyFont="1" applyBorder="1" applyAlignment="1">
      <alignment horizontal="center" vertical="center"/>
    </xf>
    <xf numFmtId="0" fontId="46" fillId="0" borderId="80" xfId="8" applyFont="1" applyBorder="1" applyAlignment="1">
      <alignment horizontal="center" vertical="center"/>
    </xf>
    <xf numFmtId="0" fontId="45" fillId="0" borderId="118" xfId="8" quotePrefix="1" applyFont="1" applyBorder="1" applyAlignment="1">
      <alignment horizontal="center" vertical="center"/>
    </xf>
    <xf numFmtId="0" fontId="46" fillId="11" borderId="119" xfId="8" applyFont="1" applyFill="1" applyBorder="1" applyAlignment="1">
      <alignment horizontal="center" vertical="center"/>
    </xf>
    <xf numFmtId="0" fontId="53" fillId="0" borderId="92" xfId="8" applyFont="1" applyBorder="1" applyAlignment="1">
      <alignment horizontal="center" vertical="center"/>
    </xf>
    <xf numFmtId="0" fontId="46" fillId="0" borderId="92" xfId="8" applyFont="1" applyBorder="1" applyAlignment="1">
      <alignment horizontal="center" vertical="center"/>
    </xf>
    <xf numFmtId="0" fontId="45" fillId="0" borderId="121" xfId="8" quotePrefix="1" applyFont="1" applyBorder="1" applyAlignment="1">
      <alignment horizontal="center" vertical="center"/>
    </xf>
    <xf numFmtId="0" fontId="46" fillId="11" borderId="122" xfId="8" applyFont="1" applyFill="1" applyBorder="1" applyAlignment="1">
      <alignment horizontal="center" vertical="center"/>
    </xf>
    <xf numFmtId="0" fontId="53" fillId="0" borderId="15" xfId="8" applyFont="1" applyBorder="1" applyAlignment="1">
      <alignment horizontal="center" vertical="center"/>
    </xf>
    <xf numFmtId="0" fontId="53" fillId="10" borderId="0" xfId="8" applyFont="1" applyFill="1" applyAlignment="1">
      <alignment horizontal="left" vertical="center"/>
    </xf>
    <xf numFmtId="0" fontId="46" fillId="11" borderId="7" xfId="8" applyFont="1" applyFill="1" applyBorder="1" applyAlignment="1">
      <alignment horizontal="center" vertical="center"/>
    </xf>
    <xf numFmtId="0" fontId="53" fillId="0" borderId="108" xfId="8" applyFont="1" applyBorder="1" applyAlignment="1">
      <alignment horizontal="center" vertical="center"/>
    </xf>
    <xf numFmtId="0" fontId="45" fillId="0" borderId="76" xfId="8" quotePrefix="1" applyFont="1" applyBorder="1" applyAlignment="1">
      <alignment horizontal="center" vertical="center"/>
    </xf>
    <xf numFmtId="0" fontId="46" fillId="10" borderId="0" xfId="8" quotePrefix="1" applyFont="1" applyFill="1" applyAlignment="1">
      <alignment horizontal="center" vertical="center"/>
    </xf>
    <xf numFmtId="0" fontId="46" fillId="11" borderId="9" xfId="8" applyFont="1" applyFill="1" applyBorder="1" applyAlignment="1">
      <alignment horizontal="center" vertical="center"/>
    </xf>
    <xf numFmtId="0" fontId="57" fillId="0" borderId="113" xfId="8" quotePrefix="1" applyFont="1" applyBorder="1" applyAlignment="1">
      <alignment horizontal="center" vertical="center"/>
    </xf>
    <xf numFmtId="0" fontId="52" fillId="10" borderId="0" xfId="8" quotePrefix="1" applyFont="1" applyFill="1" applyAlignment="1">
      <alignment horizontal="center" vertical="center"/>
    </xf>
    <xf numFmtId="0" fontId="51" fillId="10" borderId="0" xfId="8" quotePrefix="1" applyFont="1" applyFill="1" applyAlignment="1">
      <alignment horizontal="left" vertical="center"/>
    </xf>
    <xf numFmtId="0" fontId="46" fillId="11" borderId="80" xfId="8" applyFont="1" applyFill="1" applyBorder="1" applyAlignment="1">
      <alignment horizontal="center" vertical="center"/>
    </xf>
    <xf numFmtId="0" fontId="46" fillId="10" borderId="12" xfId="8" quotePrefix="1" applyFont="1" applyFill="1" applyBorder="1" applyAlignment="1">
      <alignment horizontal="center" vertical="center" wrapText="1"/>
    </xf>
    <xf numFmtId="0" fontId="46" fillId="10" borderId="12" xfId="8" applyFont="1" applyFill="1" applyBorder="1" applyAlignment="1">
      <alignment vertical="center"/>
    </xf>
    <xf numFmtId="0" fontId="53" fillId="10" borderId="12" xfId="8" applyFont="1" applyFill="1" applyBorder="1"/>
    <xf numFmtId="0" fontId="0" fillId="0" borderId="122" xfId="0" applyBorder="1"/>
    <xf numFmtId="0" fontId="53" fillId="0" borderId="122" xfId="8" applyFont="1" applyBorder="1" applyAlignment="1">
      <alignment horizontal="center" vertical="center"/>
    </xf>
    <xf numFmtId="0" fontId="49" fillId="12" borderId="122" xfId="8" applyFont="1" applyFill="1" applyBorder="1" applyAlignment="1">
      <alignment horizontal="center" vertical="center"/>
    </xf>
    <xf numFmtId="0" fontId="46" fillId="0" borderId="122" xfId="8" applyFont="1" applyBorder="1" applyAlignment="1">
      <alignment horizontal="center" vertical="center" wrapText="1"/>
    </xf>
    <xf numFmtId="0" fontId="45" fillId="0" borderId="123" xfId="8" quotePrefix="1" applyFont="1" applyBorder="1" applyAlignment="1">
      <alignment horizontal="center" vertical="center"/>
    </xf>
    <xf numFmtId="0" fontId="46" fillId="0" borderId="9" xfId="8" applyFont="1" applyBorder="1" applyAlignment="1">
      <alignment horizontal="center" vertical="center" wrapText="1"/>
    </xf>
    <xf numFmtId="0" fontId="2" fillId="0" borderId="0" xfId="0" applyFont="1"/>
    <xf numFmtId="0" fontId="53" fillId="12" borderId="9" xfId="8" applyFont="1" applyFill="1" applyBorder="1" applyAlignment="1">
      <alignment vertical="center" wrapText="1"/>
    </xf>
    <xf numFmtId="3" fontId="46" fillId="0" borderId="9" xfId="8" applyNumberFormat="1" applyFont="1" applyBorder="1" applyAlignment="1">
      <alignment horizontal="center" vertical="center"/>
    </xf>
    <xf numFmtId="0" fontId="58" fillId="0" borderId="113" xfId="8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3" fillId="12" borderId="125" xfId="8" applyFont="1" applyFill="1" applyBorder="1" applyAlignment="1">
      <alignment vertical="center" wrapText="1"/>
    </xf>
    <xf numFmtId="0" fontId="46" fillId="0" borderId="125" xfId="8" applyFont="1" applyBorder="1" applyAlignment="1">
      <alignment horizontal="center" vertical="center"/>
    </xf>
    <xf numFmtId="0" fontId="45" fillId="0" borderId="129" xfId="8" quotePrefix="1" applyFont="1" applyBorder="1" applyAlignment="1">
      <alignment horizontal="center" vertical="center"/>
    </xf>
    <xf numFmtId="0" fontId="46" fillId="0" borderId="138" xfId="8" quotePrefix="1" applyFont="1" applyBorder="1" applyAlignment="1">
      <alignment horizontal="center" vertical="center"/>
    </xf>
    <xf numFmtId="0" fontId="53" fillId="0" borderId="125" xfId="8" applyFont="1" applyBorder="1"/>
    <xf numFmtId="0" fontId="53" fillId="0" borderId="129" xfId="8" applyFont="1" applyBorder="1"/>
    <xf numFmtId="0" fontId="46" fillId="0" borderId="139" xfId="8" quotePrefix="1" applyFont="1" applyBorder="1" applyAlignment="1">
      <alignment horizontal="center" vertical="center"/>
    </xf>
    <xf numFmtId="0" fontId="46" fillId="0" borderId="96" xfId="8" quotePrefix="1" applyFont="1" applyBorder="1" applyAlignment="1">
      <alignment horizontal="center" vertical="center"/>
    </xf>
    <xf numFmtId="0" fontId="46" fillId="0" borderId="23" xfId="8" applyFont="1" applyBorder="1" applyAlignment="1">
      <alignment horizontal="center" vertical="center"/>
    </xf>
    <xf numFmtId="0" fontId="63" fillId="10" borderId="0" xfId="0" applyFont="1" applyFill="1"/>
    <xf numFmtId="0" fontId="27" fillId="0" borderId="0" xfId="0" applyFont="1"/>
    <xf numFmtId="3" fontId="0" fillId="10" borderId="0" xfId="0" applyNumberFormat="1" applyFill="1"/>
    <xf numFmtId="0" fontId="20" fillId="3" borderId="38" xfId="0" applyFont="1" applyFill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89" xfId="0" applyFont="1" applyBorder="1" applyAlignment="1">
      <alignment horizontal="center" vertical="center"/>
    </xf>
    <xf numFmtId="0" fontId="65" fillId="2" borderId="0" xfId="11" applyFill="1" applyBorder="1" applyAlignment="1">
      <alignment horizontal="center"/>
    </xf>
    <xf numFmtId="0" fontId="5" fillId="0" borderId="4" xfId="7" applyFont="1" applyBorder="1" applyAlignment="1">
      <alignment horizontal="left" vertical="center" wrapText="1"/>
    </xf>
    <xf numFmtId="0" fontId="18" fillId="0" borderId="99" xfId="0" applyFont="1" applyBorder="1" applyAlignment="1">
      <alignment horizontal="center" vertical="center"/>
    </xf>
    <xf numFmtId="0" fontId="18" fillId="0" borderId="143" xfId="0" applyFont="1" applyBorder="1" applyAlignment="1">
      <alignment horizontal="center" vertical="center"/>
    </xf>
    <xf numFmtId="0" fontId="18" fillId="0" borderId="145" xfId="0" applyFont="1" applyBorder="1" applyAlignment="1">
      <alignment horizontal="center" vertical="center"/>
    </xf>
    <xf numFmtId="0" fontId="0" fillId="2" borderId="0" xfId="0" applyFill="1"/>
    <xf numFmtId="0" fontId="0" fillId="0" borderId="0" xfId="0"/>
    <xf numFmtId="0" fontId="0" fillId="0" borderId="0" xfId="0"/>
    <xf numFmtId="0" fontId="0" fillId="0" borderId="0" xfId="0"/>
    <xf numFmtId="0" fontId="7" fillId="0" borderId="147" xfId="0" applyFont="1" applyBorder="1" applyAlignment="1">
      <alignment vertical="center"/>
    </xf>
    <xf numFmtId="0" fontId="7" fillId="0" borderId="148" xfId="0" applyFont="1" applyBorder="1" applyAlignment="1">
      <alignment vertical="center"/>
    </xf>
    <xf numFmtId="0" fontId="7" fillId="0" borderId="148" xfId="0" applyFont="1" applyBorder="1" applyAlignment="1">
      <alignment vertical="center" wrapText="1"/>
    </xf>
    <xf numFmtId="0" fontId="7" fillId="0" borderId="149" xfId="0" applyFont="1" applyBorder="1" applyAlignment="1">
      <alignment vertical="center" wrapText="1"/>
    </xf>
    <xf numFmtId="0" fontId="7" fillId="0" borderId="147" xfId="0" applyFont="1" applyBorder="1" applyAlignment="1">
      <alignment vertical="center" wrapText="1"/>
    </xf>
    <xf numFmtId="0" fontId="7" fillId="0" borderId="112" xfId="0" applyFont="1" applyBorder="1" applyAlignment="1">
      <alignment vertical="center" wrapText="1"/>
    </xf>
    <xf numFmtId="0" fontId="7" fillId="0" borderId="150" xfId="0" applyFont="1" applyBorder="1" applyAlignment="1">
      <alignment vertical="center" wrapText="1"/>
    </xf>
    <xf numFmtId="0" fontId="66" fillId="0" borderId="75" xfId="0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/>
    </xf>
    <xf numFmtId="0" fontId="7" fillId="0" borderId="105" xfId="0" applyFont="1" applyBorder="1" applyAlignment="1">
      <alignment horizontal="center" vertical="center"/>
    </xf>
    <xf numFmtId="0" fontId="7" fillId="0" borderId="151" xfId="0" applyFont="1" applyBorder="1" applyAlignment="1">
      <alignment vertical="center" wrapText="1"/>
    </xf>
    <xf numFmtId="0" fontId="66" fillId="0" borderId="7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/>
    </xf>
    <xf numFmtId="0" fontId="7" fillId="0" borderId="152" xfId="0" applyFont="1" applyBorder="1" applyAlignment="1">
      <alignment horizontal="center" vertical="center"/>
    </xf>
    <xf numFmtId="0" fontId="11" fillId="0" borderId="0" xfId="0" applyFont="1"/>
    <xf numFmtId="0" fontId="3" fillId="0" borderId="147" xfId="0" applyFont="1" applyBorder="1" applyAlignment="1">
      <alignment vertical="center"/>
    </xf>
    <xf numFmtId="0" fontId="3" fillId="0" borderId="148" xfId="0" applyFont="1" applyBorder="1" applyAlignment="1">
      <alignment vertical="center"/>
    </xf>
    <xf numFmtId="0" fontId="67" fillId="0" borderId="0" xfId="0" applyFont="1"/>
    <xf numFmtId="0" fontId="7" fillId="0" borderId="148" xfId="0" applyFont="1" applyBorder="1" applyAlignment="1">
      <alignment horizontal="left" vertical="center" wrapText="1"/>
    </xf>
    <xf numFmtId="49" fontId="66" fillId="0" borderId="49" xfId="9" applyNumberFormat="1" applyFont="1" applyFill="1" applyBorder="1" applyAlignment="1">
      <alignment horizontal="center" vertical="center" wrapText="1"/>
    </xf>
    <xf numFmtId="49" fontId="66" fillId="0" borderId="25" xfId="9" applyNumberFormat="1" applyFont="1" applyFill="1" applyBorder="1" applyAlignment="1">
      <alignment horizontal="center" vertical="center" wrapText="1"/>
    </xf>
    <xf numFmtId="0" fontId="66" fillId="0" borderId="25" xfId="7" applyFont="1" applyBorder="1" applyAlignment="1">
      <alignment horizontal="center" vertical="center" wrapText="1"/>
    </xf>
    <xf numFmtId="49" fontId="66" fillId="0" borderId="152" xfId="9" applyNumberFormat="1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left" vertical="center"/>
    </xf>
    <xf numFmtId="0" fontId="21" fillId="3" borderId="9" xfId="0" applyFont="1" applyFill="1" applyBorder="1" applyAlignment="1">
      <alignment horizontal="center" vertical="center"/>
    </xf>
    <xf numFmtId="0" fontId="68" fillId="0" borderId="33" xfId="0" applyFont="1" applyBorder="1" applyAlignment="1">
      <alignment horizontal="center" vertical="center"/>
    </xf>
    <xf numFmtId="0" fontId="3" fillId="0" borderId="149" xfId="0" applyFont="1" applyBorder="1" applyAlignment="1">
      <alignment vertical="center"/>
    </xf>
    <xf numFmtId="0" fontId="3" fillId="0" borderId="112" xfId="0" applyFont="1" applyBorder="1" applyAlignment="1">
      <alignment vertical="center" wrapText="1"/>
    </xf>
    <xf numFmtId="0" fontId="19" fillId="0" borderId="145" xfId="0" applyFont="1" applyBorder="1" applyAlignment="1">
      <alignment horizontal="center" vertical="center"/>
    </xf>
    <xf numFmtId="0" fontId="3" fillId="0" borderId="156" xfId="0" applyFont="1" applyBorder="1" applyAlignment="1">
      <alignment vertical="center" wrapText="1"/>
    </xf>
    <xf numFmtId="0" fontId="21" fillId="3" borderId="32" xfId="0" applyFont="1" applyFill="1" applyBorder="1" applyAlignment="1">
      <alignment horizontal="left" vertical="center"/>
    </xf>
    <xf numFmtId="164" fontId="21" fillId="3" borderId="32" xfId="0" applyNumberFormat="1" applyFont="1" applyFill="1" applyBorder="1" applyAlignment="1">
      <alignment horizontal="center" vertical="center"/>
    </xf>
    <xf numFmtId="0" fontId="21" fillId="3" borderId="157" xfId="0" applyFont="1" applyFill="1" applyBorder="1" applyAlignment="1">
      <alignment horizontal="left" vertical="center"/>
    </xf>
    <xf numFmtId="0" fontId="0" fillId="0" borderId="0" xfId="0"/>
    <xf numFmtId="0" fontId="13" fillId="3" borderId="119" xfId="0" applyFont="1" applyFill="1" applyBorder="1" applyAlignment="1">
      <alignment vertical="center" wrapText="1"/>
    </xf>
    <xf numFmtId="0" fontId="12" fillId="0" borderId="15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5" fillId="2" borderId="0" xfId="11" applyFill="1" applyBorder="1" applyAlignment="1">
      <alignment horizontal="right"/>
    </xf>
    <xf numFmtId="0" fontId="7" fillId="0" borderId="50" xfId="0" applyFont="1" applyBorder="1" applyAlignment="1">
      <alignment vertical="center" wrapText="1"/>
    </xf>
    <xf numFmtId="0" fontId="7" fillId="0" borderId="99" xfId="0" applyFont="1" applyBorder="1" applyAlignment="1">
      <alignment vertical="center" wrapText="1"/>
    </xf>
    <xf numFmtId="0" fontId="7" fillId="0" borderId="62" xfId="0" applyFont="1" applyBorder="1" applyAlignment="1">
      <alignment vertical="center" wrapText="1"/>
    </xf>
    <xf numFmtId="0" fontId="0" fillId="0" borderId="0" xfId="0"/>
    <xf numFmtId="0" fontId="46" fillId="0" borderId="17" xfId="8" applyFont="1" applyBorder="1" applyAlignment="1">
      <alignment horizontal="center" vertical="center"/>
    </xf>
    <xf numFmtId="0" fontId="46" fillId="0" borderId="18" xfId="8" applyFont="1" applyBorder="1" applyAlignment="1">
      <alignment horizontal="center" vertical="center"/>
    </xf>
    <xf numFmtId="0" fontId="46" fillId="0" borderId="15" xfId="8" applyFont="1" applyBorder="1" applyAlignment="1">
      <alignment horizontal="center" vertical="center"/>
    </xf>
    <xf numFmtId="0" fontId="46" fillId="0" borderId="75" xfId="8" applyFont="1" applyBorder="1" applyAlignment="1">
      <alignment horizontal="center" vertical="center"/>
    </xf>
    <xf numFmtId="0" fontId="46" fillId="0" borderId="7" xfId="8" applyFont="1" applyBorder="1" applyAlignment="1">
      <alignment horizontal="center" vertical="center"/>
    </xf>
    <xf numFmtId="0" fontId="46" fillId="0" borderId="5" xfId="8" applyFont="1" applyBorder="1" applyAlignment="1">
      <alignment horizontal="center" vertical="center"/>
    </xf>
    <xf numFmtId="0" fontId="50" fillId="0" borderId="17" xfId="8" applyFont="1" applyBorder="1" applyAlignment="1">
      <alignment horizontal="left" vertical="center"/>
    </xf>
    <xf numFmtId="0" fontId="50" fillId="0" borderId="10" xfId="8" applyFont="1" applyBorder="1" applyAlignment="1">
      <alignment horizontal="left" vertical="center"/>
    </xf>
    <xf numFmtId="0" fontId="46" fillId="0" borderId="78" xfId="8" applyFont="1" applyBorder="1" applyAlignment="1">
      <alignment horizontal="center" vertical="center"/>
    </xf>
    <xf numFmtId="0" fontId="46" fillId="0" borderId="9" xfId="8" applyFont="1" applyBorder="1" applyAlignment="1">
      <alignment horizontal="center" vertical="center"/>
    </xf>
    <xf numFmtId="0" fontId="53" fillId="0" borderId="7" xfId="8" applyFont="1" applyBorder="1" applyAlignment="1">
      <alignment horizontal="center" vertical="center"/>
    </xf>
    <xf numFmtId="0" fontId="53" fillId="0" borderId="5" xfId="8" applyFont="1" applyBorder="1" applyAlignment="1">
      <alignment horizontal="center" vertical="center"/>
    </xf>
    <xf numFmtId="0" fontId="46" fillId="0" borderId="116" xfId="8" applyFont="1" applyBorder="1" applyAlignment="1">
      <alignment horizontal="center" vertical="center"/>
    </xf>
    <xf numFmtId="0" fontId="46" fillId="10" borderId="0" xfId="8" applyFont="1" applyFill="1" applyAlignment="1">
      <alignment horizontal="center" vertical="center"/>
    </xf>
    <xf numFmtId="0" fontId="53" fillId="0" borderId="9" xfId="8" applyFont="1" applyBorder="1" applyAlignment="1">
      <alignment horizontal="center" vertical="center"/>
    </xf>
    <xf numFmtId="0" fontId="53" fillId="0" borderId="125" xfId="8" applyFont="1" applyBorder="1" applyAlignment="1">
      <alignment horizontal="center" vertical="center"/>
    </xf>
    <xf numFmtId="3" fontId="18" fillId="14" borderId="35" xfId="0" applyNumberFormat="1" applyFont="1" applyFill="1" applyBorder="1" applyAlignment="1">
      <alignment horizontal="center" vertical="center"/>
    </xf>
    <xf numFmtId="3" fontId="19" fillId="14" borderId="35" xfId="0" applyNumberFormat="1" applyFont="1" applyFill="1" applyBorder="1" applyAlignment="1">
      <alignment horizontal="center" vertical="center"/>
    </xf>
    <xf numFmtId="0" fontId="65" fillId="10" borderId="0" xfId="11" applyFill="1" applyBorder="1"/>
    <xf numFmtId="0" fontId="77" fillId="0" borderId="111" xfId="8" quotePrefix="1" applyFont="1" applyBorder="1" applyAlignment="1">
      <alignment horizontal="center" vertical="center"/>
    </xf>
    <xf numFmtId="0" fontId="77" fillId="0" borderId="76" xfId="8" quotePrefix="1" applyFont="1" applyBorder="1" applyAlignment="1">
      <alignment horizontal="center" vertical="center"/>
    </xf>
    <xf numFmtId="0" fontId="77" fillId="0" borderId="113" xfId="8" quotePrefix="1" applyFont="1" applyBorder="1" applyAlignment="1">
      <alignment horizontal="center" vertical="center"/>
    </xf>
    <xf numFmtId="0" fontId="78" fillId="0" borderId="113" xfId="8" quotePrefix="1" applyFont="1" applyBorder="1" applyAlignment="1">
      <alignment horizontal="center" vertical="center"/>
    </xf>
    <xf numFmtId="0" fontId="77" fillId="0" borderId="118" xfId="8" quotePrefix="1" applyFont="1" applyBorder="1" applyAlignment="1">
      <alignment horizontal="center" vertical="center" wrapText="1"/>
    </xf>
    <xf numFmtId="0" fontId="0" fillId="0" borderId="0" xfId="0"/>
    <xf numFmtId="3" fontId="79" fillId="2" borderId="16" xfId="0" applyNumberFormat="1" applyFont="1" applyFill="1" applyBorder="1" applyAlignment="1">
      <alignment horizontal="right" vertical="center"/>
    </xf>
    <xf numFmtId="3" fontId="79" fillId="2" borderId="6" xfId="0" applyNumberFormat="1" applyFont="1" applyFill="1" applyBorder="1" applyAlignment="1">
      <alignment horizontal="right"/>
    </xf>
    <xf numFmtId="3" fontId="79" fillId="2" borderId="10" xfId="0" applyNumberFormat="1" applyFont="1" applyFill="1" applyBorder="1" applyAlignment="1">
      <alignment horizontal="right"/>
    </xf>
    <xf numFmtId="3" fontId="85" fillId="0" borderId="12" xfId="0" applyNumberFormat="1" applyFont="1" applyBorder="1" applyAlignment="1">
      <alignment horizontal="right"/>
    </xf>
    <xf numFmtId="3" fontId="84" fillId="0" borderId="19" xfId="0" applyNumberFormat="1" applyFont="1" applyBorder="1" applyAlignment="1">
      <alignment horizontal="right" vertical="center"/>
    </xf>
    <xf numFmtId="3" fontId="84" fillId="0" borderId="72" xfId="0" applyNumberFormat="1" applyFont="1" applyBorder="1" applyAlignment="1">
      <alignment horizontal="right" vertical="center"/>
    </xf>
    <xf numFmtId="3" fontId="84" fillId="0" borderId="9" xfId="0" applyNumberFormat="1" applyFont="1" applyBorder="1" applyAlignment="1">
      <alignment horizontal="right" vertical="center"/>
    </xf>
    <xf numFmtId="3" fontId="84" fillId="0" borderId="80" xfId="0" applyNumberFormat="1" applyFont="1" applyBorder="1" applyAlignment="1">
      <alignment horizontal="right" vertical="center"/>
    </xf>
    <xf numFmtId="3" fontId="84" fillId="0" borderId="78" xfId="0" applyNumberFormat="1" applyFont="1" applyBorder="1" applyAlignment="1">
      <alignment horizontal="right" vertical="center"/>
    </xf>
    <xf numFmtId="3" fontId="72" fillId="0" borderId="35" xfId="0" applyNumberFormat="1" applyFont="1" applyBorder="1" applyAlignment="1">
      <alignment horizontal="center" vertical="center"/>
    </xf>
    <xf numFmtId="3" fontId="72" fillId="0" borderId="144" xfId="0" applyNumberFormat="1" applyFont="1" applyBorder="1" applyAlignment="1">
      <alignment horizontal="right" vertical="center"/>
    </xf>
    <xf numFmtId="3" fontId="72" fillId="0" borderId="35" xfId="0" applyNumberFormat="1" applyFont="1" applyBorder="1" applyAlignment="1">
      <alignment horizontal="right" vertical="center"/>
    </xf>
    <xf numFmtId="3" fontId="72" fillId="14" borderId="35" xfId="0" applyNumberFormat="1" applyFont="1" applyFill="1" applyBorder="1" applyAlignment="1">
      <alignment horizontal="right" vertical="center"/>
    </xf>
    <xf numFmtId="3" fontId="72" fillId="0" borderId="104" xfId="0" applyNumberFormat="1" applyFont="1" applyBorder="1" applyAlignment="1">
      <alignment horizontal="right" vertical="center"/>
    </xf>
    <xf numFmtId="3" fontId="21" fillId="3" borderId="32" xfId="0" applyNumberFormat="1" applyFont="1" applyFill="1" applyBorder="1" applyAlignment="1">
      <alignment horizontal="right" vertical="center"/>
    </xf>
    <xf numFmtId="3" fontId="72" fillId="0" borderId="15" xfId="0" applyNumberFormat="1" applyFont="1" applyBorder="1" applyAlignment="1">
      <alignment horizontal="right"/>
    </xf>
    <xf numFmtId="3" fontId="72" fillId="0" borderId="16" xfId="0" applyNumberFormat="1" applyFont="1" applyBorder="1" applyAlignment="1"/>
    <xf numFmtId="3" fontId="72" fillId="0" borderId="6" xfId="0" applyNumberFormat="1" applyFont="1" applyBorder="1" applyAlignment="1"/>
    <xf numFmtId="3" fontId="72" fillId="0" borderId="23" xfId="0" applyNumberFormat="1" applyFont="1" applyBorder="1" applyAlignment="1"/>
    <xf numFmtId="3" fontId="72" fillId="0" borderId="15" xfId="0" applyNumberFormat="1" applyFont="1" applyBorder="1" applyAlignment="1"/>
    <xf numFmtId="0" fontId="72" fillId="0" borderId="17" xfId="0" applyFont="1" applyBorder="1" applyAlignment="1">
      <alignment vertical="center"/>
    </xf>
    <xf numFmtId="0" fontId="72" fillId="0" borderId="17" xfId="0" applyFont="1" applyBorder="1" applyAlignment="1"/>
    <xf numFmtId="3" fontId="72" fillId="2" borderId="6" xfId="8" applyNumberFormat="1" applyFont="1" applyFill="1" applyBorder="1" applyAlignment="1">
      <alignment vertical="center"/>
    </xf>
    <xf numFmtId="3" fontId="72" fillId="2" borderId="10" xfId="8" applyNumberFormat="1" applyFont="1" applyFill="1" applyBorder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3" xfId="0" applyFont="1" applyBorder="1" applyAlignment="1">
      <alignment vertical="center"/>
    </xf>
    <xf numFmtId="0" fontId="72" fillId="0" borderId="5" xfId="7" applyFont="1" applyBorder="1" applyAlignment="1">
      <alignment vertical="center" wrapText="1"/>
    </xf>
    <xf numFmtId="3" fontId="72" fillId="0" borderId="9" xfId="0" applyNumberFormat="1" applyFont="1" applyBorder="1" applyAlignment="1">
      <alignment vertical="center"/>
    </xf>
    <xf numFmtId="0" fontId="72" fillId="0" borderId="23" xfId="7" applyFont="1" applyBorder="1" applyAlignment="1">
      <alignment vertical="center" wrapText="1"/>
    </xf>
    <xf numFmtId="3" fontId="72" fillId="0" borderId="17" xfId="0" applyNumberFormat="1" applyFont="1" applyBorder="1" applyAlignment="1">
      <alignment vertical="center"/>
    </xf>
    <xf numFmtId="3" fontId="72" fillId="0" borderId="84" xfId="0" applyNumberFormat="1" applyFont="1" applyBorder="1" applyAlignment="1">
      <alignment vertical="center"/>
    </xf>
    <xf numFmtId="3" fontId="72" fillId="0" borderId="85" xfId="0" applyNumberFormat="1" applyFont="1" applyBorder="1" applyAlignment="1">
      <alignment vertical="center"/>
    </xf>
    <xf numFmtId="3" fontId="72" fillId="0" borderId="17" xfId="0" applyNumberFormat="1" applyFont="1" applyBorder="1" applyAlignment="1">
      <alignment horizontal="right"/>
    </xf>
    <xf numFmtId="3" fontId="72" fillId="0" borderId="66" xfId="0" applyNumberFormat="1" applyFont="1" applyBorder="1" applyAlignment="1">
      <alignment horizontal="right"/>
    </xf>
    <xf numFmtId="3" fontId="72" fillId="0" borderId="25" xfId="0" applyNumberFormat="1" applyFont="1" applyBorder="1" applyAlignment="1">
      <alignment horizontal="right"/>
    </xf>
    <xf numFmtId="3" fontId="72" fillId="0" borderId="21" xfId="0" applyNumberFormat="1" applyFont="1" applyBorder="1" applyAlignment="1">
      <alignment horizontal="right" vertical="center"/>
    </xf>
    <xf numFmtId="3" fontId="21" fillId="3" borderId="30" xfId="0" applyNumberFormat="1" applyFont="1" applyFill="1" applyBorder="1" applyAlignment="1">
      <alignment horizontal="right" vertical="center"/>
    </xf>
    <xf numFmtId="164" fontId="21" fillId="3" borderId="30" xfId="0" applyNumberFormat="1" applyFont="1" applyFill="1" applyBorder="1" applyAlignment="1">
      <alignment horizontal="right" vertical="center"/>
    </xf>
    <xf numFmtId="0" fontId="21" fillId="3" borderId="30" xfId="0" applyFont="1" applyFill="1" applyBorder="1" applyAlignment="1">
      <alignment horizontal="left" vertical="center" wrapText="1"/>
    </xf>
    <xf numFmtId="3" fontId="21" fillId="3" borderId="34" xfId="0" applyNumberFormat="1" applyFont="1" applyFill="1" applyBorder="1" applyAlignment="1">
      <alignment horizontal="right" vertical="center"/>
    </xf>
    <xf numFmtId="3" fontId="25" fillId="3" borderId="9" xfId="0" applyNumberFormat="1" applyFont="1" applyFill="1" applyBorder="1" applyAlignment="1">
      <alignment horizontal="right" vertical="center"/>
    </xf>
    <xf numFmtId="3" fontId="72" fillId="0" borderId="34" xfId="0" applyNumberFormat="1" applyFont="1" applyBorder="1" applyAlignment="1">
      <alignment horizontal="right" vertical="center"/>
    </xf>
    <xf numFmtId="3" fontId="10" fillId="0" borderId="63" xfId="0" applyNumberFormat="1" applyFont="1" applyBorder="1" applyAlignment="1">
      <alignment horizontal="right" vertical="center"/>
    </xf>
    <xf numFmtId="0" fontId="23" fillId="5" borderId="62" xfId="0" applyFont="1" applyFill="1" applyBorder="1" applyAlignment="1">
      <alignment horizontal="right" vertical="center"/>
    </xf>
    <xf numFmtId="3" fontId="12" fillId="0" borderId="62" xfId="0" applyNumberFormat="1" applyFont="1" applyBorder="1" applyAlignment="1">
      <alignment horizontal="right" vertical="center"/>
    </xf>
    <xf numFmtId="3" fontId="10" fillId="0" borderId="62" xfId="0" applyNumberFormat="1" applyFont="1" applyBorder="1" applyAlignment="1">
      <alignment horizontal="right" vertical="center"/>
    </xf>
    <xf numFmtId="3" fontId="12" fillId="0" borderId="64" xfId="0" applyNumberFormat="1" applyFont="1" applyBorder="1" applyAlignment="1">
      <alignment horizontal="right" vertical="center"/>
    </xf>
    <xf numFmtId="3" fontId="14" fillId="3" borderId="65" xfId="0" applyNumberFormat="1" applyFont="1" applyFill="1" applyBorder="1" applyAlignment="1">
      <alignment horizontal="right" vertical="center"/>
    </xf>
    <xf numFmtId="0" fontId="31" fillId="6" borderId="64" xfId="0" applyFont="1" applyFill="1" applyBorder="1" applyAlignment="1">
      <alignment horizontal="right" vertical="center"/>
    </xf>
    <xf numFmtId="3" fontId="14" fillId="3" borderId="50" xfId="0" applyNumberFormat="1" applyFont="1" applyFill="1" applyBorder="1" applyAlignment="1">
      <alignment horizontal="right" vertical="center"/>
    </xf>
    <xf numFmtId="3" fontId="14" fillId="3" borderId="64" xfId="0" applyNumberFormat="1" applyFont="1" applyFill="1" applyBorder="1" applyAlignment="1">
      <alignment horizontal="right" vertical="center"/>
    </xf>
    <xf numFmtId="0" fontId="22" fillId="5" borderId="62" xfId="0" applyFont="1" applyFill="1" applyBorder="1" applyAlignment="1">
      <alignment horizontal="right" vertical="center"/>
    </xf>
    <xf numFmtId="3" fontId="34" fillId="0" borderId="63" xfId="0" applyNumberFormat="1" applyFont="1" applyBorder="1" applyAlignment="1">
      <alignment horizontal="right" vertical="center"/>
    </xf>
    <xf numFmtId="0" fontId="7" fillId="5" borderId="62" xfId="0" applyFont="1" applyFill="1" applyBorder="1" applyAlignment="1">
      <alignment horizontal="right" vertical="center"/>
    </xf>
    <xf numFmtId="3" fontId="33" fillId="0" borderId="62" xfId="0" applyNumberFormat="1" applyFont="1" applyBorder="1" applyAlignment="1">
      <alignment horizontal="right" vertical="center"/>
    </xf>
    <xf numFmtId="3" fontId="17" fillId="0" borderId="62" xfId="0" applyNumberFormat="1" applyFont="1" applyBorder="1" applyAlignment="1">
      <alignment horizontal="right" vertical="center"/>
    </xf>
    <xf numFmtId="0" fontId="35" fillId="6" borderId="64" xfId="0" applyFont="1" applyFill="1" applyBorder="1" applyAlignment="1">
      <alignment horizontal="right" vertical="center"/>
    </xf>
    <xf numFmtId="3" fontId="11" fillId="0" borderId="62" xfId="0" applyNumberFormat="1" applyFont="1" applyBorder="1" applyAlignment="1">
      <alignment horizontal="right" vertical="center"/>
    </xf>
    <xf numFmtId="0" fontId="86" fillId="0" borderId="0" xfId="0" applyFont="1" applyAlignment="1">
      <alignment vertical="center"/>
    </xf>
    <xf numFmtId="0" fontId="0" fillId="15" borderId="0" xfId="0" applyFill="1"/>
    <xf numFmtId="0" fontId="2" fillId="15" borderId="0" xfId="0" applyFont="1" applyFill="1"/>
    <xf numFmtId="0" fontId="0" fillId="15" borderId="0" xfId="0" applyFill="1" applyAlignment="1">
      <alignment vertical="center"/>
    </xf>
    <xf numFmtId="0" fontId="0" fillId="15" borderId="1" xfId="0" applyFill="1" applyBorder="1"/>
    <xf numFmtId="0" fontId="2" fillId="15" borderId="1" xfId="0" applyFont="1" applyFill="1" applyBorder="1"/>
    <xf numFmtId="0" fontId="0" fillId="15" borderId="1" xfId="0" applyFill="1" applyBorder="1" applyAlignment="1">
      <alignment vertical="center"/>
    </xf>
    <xf numFmtId="0" fontId="8" fillId="0" borderId="0" xfId="0" applyFont="1" applyBorder="1"/>
    <xf numFmtId="0" fontId="4" fillId="0" borderId="0" xfId="0" applyFont="1" applyBorder="1"/>
    <xf numFmtId="0" fontId="5" fillId="0" borderId="37" xfId="7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8" fillId="0" borderId="163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9" fillId="0" borderId="16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3" fontId="5" fillId="2" borderId="16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3" fontId="18" fillId="0" borderId="35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5" fillId="0" borderId="100" xfId="0" applyFont="1" applyBorder="1" applyAlignment="1">
      <alignment horizontal="left" vertical="center" wrapText="1"/>
    </xf>
    <xf numFmtId="0" fontId="18" fillId="0" borderId="101" xfId="0" applyFont="1" applyBorder="1" applyAlignment="1">
      <alignment horizontal="center" vertical="center"/>
    </xf>
    <xf numFmtId="3" fontId="5" fillId="2" borderId="102" xfId="0" applyNumberFormat="1" applyFont="1" applyFill="1" applyBorder="1" applyAlignment="1">
      <alignment horizontal="right" vertical="center"/>
    </xf>
    <xf numFmtId="0" fontId="20" fillId="3" borderId="32" xfId="0" applyFont="1" applyFill="1" applyBorder="1" applyAlignment="1">
      <alignment horizontal="left" vertical="center" wrapText="1"/>
    </xf>
    <xf numFmtId="3" fontId="21" fillId="3" borderId="32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 wrapText="1"/>
    </xf>
    <xf numFmtId="3" fontId="6" fillId="0" borderId="78" xfId="0" applyNumberFormat="1" applyFont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right"/>
    </xf>
    <xf numFmtId="3" fontId="6" fillId="0" borderId="9" xfId="0" applyNumberFormat="1" applyFont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right"/>
    </xf>
    <xf numFmtId="0" fontId="5" fillId="2" borderId="164" xfId="0" applyFont="1" applyFill="1" applyBorder="1" applyAlignment="1">
      <alignment horizontal="left" vertical="center" wrapText="1"/>
    </xf>
    <xf numFmtId="3" fontId="6" fillId="0" borderId="96" xfId="0" applyNumberFormat="1" applyFont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0" borderId="165" xfId="0" applyFont="1" applyBorder="1" applyAlignment="1">
      <alignment horizontal="center" vertical="center"/>
    </xf>
    <xf numFmtId="3" fontId="18" fillId="0" borderId="166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21" fillId="3" borderId="34" xfId="0" applyFont="1" applyFill="1" applyBorder="1" applyAlignment="1">
      <alignment horizontal="center" vertical="center"/>
    </xf>
    <xf numFmtId="3" fontId="21" fillId="3" borderId="10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19" fillId="0" borderId="167" xfId="0" applyFont="1" applyBorder="1" applyAlignment="1">
      <alignment horizontal="center" vertical="center"/>
    </xf>
    <xf numFmtId="3" fontId="19" fillId="0" borderId="168" xfId="0" applyNumberFormat="1" applyFont="1" applyBorder="1" applyAlignment="1">
      <alignment horizontal="center" vertical="center"/>
    </xf>
    <xf numFmtId="0" fontId="19" fillId="0" borderId="169" xfId="0" applyFont="1" applyBorder="1" applyAlignment="1">
      <alignment horizontal="center" vertical="center"/>
    </xf>
    <xf numFmtId="0" fontId="20" fillId="3" borderId="30" xfId="0" applyFont="1" applyFill="1" applyBorder="1" applyAlignment="1">
      <alignment horizontal="left" vertical="center" wrapText="1"/>
    </xf>
    <xf numFmtId="3" fontId="21" fillId="3" borderId="11" xfId="0" applyNumberFormat="1" applyFont="1" applyFill="1" applyBorder="1" applyAlignment="1">
      <alignment horizontal="center" vertical="center"/>
    </xf>
    <xf numFmtId="0" fontId="19" fillId="0" borderId="170" xfId="0" applyFont="1" applyBorder="1" applyAlignment="1">
      <alignment horizontal="center" vertical="center"/>
    </xf>
    <xf numFmtId="3" fontId="19" fillId="0" borderId="171" xfId="0" applyNumberFormat="1" applyFont="1" applyBorder="1" applyAlignment="1">
      <alignment horizontal="center" vertical="center"/>
    </xf>
    <xf numFmtId="0" fontId="19" fillId="0" borderId="172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19" fillId="0" borderId="28" xfId="0" applyFont="1" applyBorder="1" applyAlignment="1">
      <alignment horizontal="center" vertical="center"/>
    </xf>
    <xf numFmtId="3" fontId="19" fillId="0" borderId="173" xfId="0" applyNumberFormat="1" applyFont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18" fillId="0" borderId="167" xfId="0" applyFont="1" applyBorder="1" applyAlignment="1">
      <alignment horizontal="center" vertical="center"/>
    </xf>
    <xf numFmtId="0" fontId="18" fillId="0" borderId="17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18" fillId="0" borderId="176" xfId="0" applyFont="1" applyBorder="1" applyAlignment="1">
      <alignment horizontal="center" vertical="center"/>
    </xf>
    <xf numFmtId="3" fontId="18" fillId="0" borderId="177" xfId="0" applyNumberFormat="1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3" fontId="20" fillId="3" borderId="21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3" fontId="22" fillId="0" borderId="24" xfId="0" applyNumberFormat="1" applyFont="1" applyBorder="1" applyAlignment="1">
      <alignment horizontal="center" vertical="center"/>
    </xf>
    <xf numFmtId="0" fontId="22" fillId="0" borderId="179" xfId="0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3" fontId="21" fillId="3" borderId="34" xfId="0" applyNumberFormat="1" applyFont="1" applyFill="1" applyBorder="1" applyAlignment="1">
      <alignment horizontal="center" vertical="center"/>
    </xf>
    <xf numFmtId="0" fontId="5" fillId="0" borderId="18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5" fillId="3" borderId="9" xfId="0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0" xfId="0" applyFont="1" applyFill="1"/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164" fontId="22" fillId="0" borderId="24" xfId="0" applyNumberFormat="1" applyFont="1" applyBorder="1" applyAlignment="1">
      <alignment horizontal="center" vertical="center"/>
    </xf>
    <xf numFmtId="0" fontId="22" fillId="0" borderId="18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19" fillId="0" borderId="182" xfId="0" applyFont="1" applyBorder="1" applyAlignment="1">
      <alignment horizontal="center" vertical="center"/>
    </xf>
    <xf numFmtId="164" fontId="23" fillId="0" borderId="183" xfId="0" applyNumberFormat="1" applyFont="1" applyBorder="1" applyAlignment="1">
      <alignment horizontal="center" vertical="center"/>
    </xf>
    <xf numFmtId="173" fontId="87" fillId="0" borderId="184" xfId="1" applyNumberFormat="1" applyFont="1" applyBorder="1" applyAlignment="1">
      <alignment horizontal="center" vertical="center"/>
    </xf>
    <xf numFmtId="0" fontId="18" fillId="0" borderId="182" xfId="0" applyFont="1" applyBorder="1" applyAlignment="1">
      <alignment horizontal="center" vertical="center"/>
    </xf>
    <xf numFmtId="164" fontId="22" fillId="0" borderId="183" xfId="0" applyNumberFormat="1" applyFont="1" applyBorder="1" applyAlignment="1">
      <alignment horizontal="center" vertical="center"/>
    </xf>
    <xf numFmtId="0" fontId="5" fillId="2" borderId="18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88" fillId="3" borderId="186" xfId="0" applyFont="1" applyFill="1" applyBorder="1" applyAlignment="1">
      <alignment horizontal="left" vertical="center"/>
    </xf>
    <xf numFmtId="0" fontId="88" fillId="3" borderId="184" xfId="0" applyFont="1" applyFill="1" applyBorder="1" applyAlignment="1">
      <alignment horizontal="left" vertical="center"/>
    </xf>
    <xf numFmtId="0" fontId="89" fillId="3" borderId="187" xfId="0" applyFont="1" applyFill="1" applyBorder="1" applyAlignment="1">
      <alignment horizontal="center" vertical="center"/>
    </xf>
    <xf numFmtId="164" fontId="89" fillId="3" borderId="171" xfId="0" applyNumberFormat="1" applyFont="1" applyFill="1" applyBorder="1" applyAlignment="1">
      <alignment horizontal="center" vertical="center"/>
    </xf>
    <xf numFmtId="0" fontId="89" fillId="3" borderId="172" xfId="0" applyFont="1" applyFill="1" applyBorder="1" applyAlignment="1">
      <alignment horizontal="center" vertical="center"/>
    </xf>
    <xf numFmtId="0" fontId="89" fillId="3" borderId="188" xfId="0" applyFont="1" applyFill="1" applyBorder="1" applyAlignment="1">
      <alignment horizontal="center" vertical="center"/>
    </xf>
    <xf numFmtId="164" fontId="89" fillId="3" borderId="173" xfId="0" applyNumberFormat="1" applyFont="1" applyFill="1" applyBorder="1" applyAlignment="1">
      <alignment horizontal="center" vertical="center"/>
    </xf>
    <xf numFmtId="0" fontId="89" fillId="3" borderId="29" xfId="0" applyFont="1" applyFill="1" applyBorder="1" applyAlignment="1">
      <alignment horizontal="center" vertical="center"/>
    </xf>
    <xf numFmtId="0" fontId="5" fillId="0" borderId="1" xfId="0" applyFont="1" applyBorder="1"/>
    <xf numFmtId="3" fontId="10" fillId="0" borderId="63" xfId="0" applyNumberFormat="1" applyFont="1" applyBorder="1" applyAlignment="1">
      <alignment horizontal="center" vertical="center"/>
    </xf>
    <xf numFmtId="3" fontId="12" fillId="0" borderId="62" xfId="0" applyNumberFormat="1" applyFont="1" applyBorder="1" applyAlignment="1">
      <alignment horizontal="center" vertical="center"/>
    </xf>
    <xf numFmtId="3" fontId="10" fillId="0" borderId="62" xfId="0" applyNumberFormat="1" applyFont="1" applyBorder="1" applyAlignment="1">
      <alignment horizontal="center" vertical="center"/>
    </xf>
    <xf numFmtId="3" fontId="12" fillId="0" borderId="64" xfId="0" applyNumberFormat="1" applyFont="1" applyBorder="1" applyAlignment="1">
      <alignment horizontal="center" vertical="center"/>
    </xf>
    <xf numFmtId="3" fontId="14" fillId="3" borderId="65" xfId="0" applyNumberFormat="1" applyFont="1" applyFill="1" applyBorder="1" applyAlignment="1">
      <alignment horizontal="center" vertical="center"/>
    </xf>
    <xf numFmtId="3" fontId="14" fillId="3" borderId="64" xfId="0" applyNumberFormat="1" applyFont="1" applyFill="1" applyBorder="1" applyAlignment="1">
      <alignment horizontal="center" vertical="center"/>
    </xf>
    <xf numFmtId="0" fontId="7" fillId="0" borderId="189" xfId="0" applyFont="1" applyBorder="1" applyAlignment="1">
      <alignment horizontal="left" vertical="center"/>
    </xf>
    <xf numFmtId="3" fontId="34" fillId="0" borderId="63" xfId="0" applyNumberFormat="1" applyFont="1" applyBorder="1" applyAlignment="1">
      <alignment horizontal="center" vertical="center"/>
    </xf>
    <xf numFmtId="3" fontId="17" fillId="0" borderId="62" xfId="0" applyNumberFormat="1" applyFont="1" applyBorder="1" applyAlignment="1">
      <alignment horizontal="center" vertical="center"/>
    </xf>
    <xf numFmtId="0" fontId="7" fillId="0" borderId="62" xfId="0" applyFont="1" applyBorder="1" applyAlignment="1">
      <alignment horizontal="left" vertical="center" wrapText="1"/>
    </xf>
    <xf numFmtId="3" fontId="33" fillId="0" borderId="62" xfId="0" applyNumberFormat="1" applyFont="1" applyBorder="1" applyAlignment="1">
      <alignment horizontal="center" vertical="center"/>
    </xf>
    <xf numFmtId="0" fontId="14" fillId="3" borderId="65" xfId="0" applyFont="1" applyFill="1" applyBorder="1" applyAlignment="1">
      <alignment horizontal="left" vertical="center"/>
    </xf>
    <xf numFmtId="0" fontId="14" fillId="3" borderId="64" xfId="0" applyFont="1" applyFill="1" applyBorder="1" applyAlignment="1">
      <alignment horizontal="left" vertical="center"/>
    </xf>
    <xf numFmtId="0" fontId="26" fillId="4" borderId="192" xfId="0" applyFont="1" applyFill="1" applyBorder="1" applyAlignment="1">
      <alignment horizontal="center"/>
    </xf>
    <xf numFmtId="0" fontId="26" fillId="4" borderId="190" xfId="0" applyFont="1" applyFill="1" applyBorder="1" applyAlignment="1">
      <alignment vertical="center"/>
    </xf>
    <xf numFmtId="0" fontId="26" fillId="4" borderId="191" xfId="0" applyFont="1" applyFill="1" applyBorder="1" applyAlignment="1">
      <alignment vertical="center"/>
    </xf>
    <xf numFmtId="0" fontId="26" fillId="4" borderId="192" xfId="0" applyFont="1" applyFill="1" applyBorder="1" applyAlignment="1">
      <alignment vertical="center"/>
    </xf>
    <xf numFmtId="0" fontId="26" fillId="4" borderId="192" xfId="0" applyFont="1" applyFill="1" applyBorder="1" applyAlignment="1">
      <alignment horizontal="center" vertical="center"/>
    </xf>
    <xf numFmtId="0" fontId="16" fillId="0" borderId="193" xfId="0" applyFont="1" applyBorder="1"/>
    <xf numFmtId="0" fontId="65" fillId="0" borderId="193" xfId="11" applyBorder="1"/>
    <xf numFmtId="3" fontId="28" fillId="0" borderId="193" xfId="0" applyNumberFormat="1" applyFont="1" applyBorder="1" applyAlignment="1">
      <alignment horizontal="center" vertical="center"/>
    </xf>
    <xf numFmtId="0" fontId="26" fillId="4" borderId="192" xfId="0" applyFont="1" applyFill="1" applyBorder="1" applyAlignment="1"/>
    <xf numFmtId="3" fontId="30" fillId="0" borderId="193" xfId="0" applyNumberFormat="1" applyFont="1" applyBorder="1" applyAlignment="1">
      <alignment horizontal="center" vertical="center"/>
    </xf>
    <xf numFmtId="0" fontId="0" fillId="0" borderId="0" xfId="0" applyBorder="1"/>
    <xf numFmtId="0" fontId="65" fillId="4" borderId="193" xfId="11" applyFill="1" applyBorder="1" applyAlignment="1">
      <alignment horizontal="center"/>
    </xf>
    <xf numFmtId="0" fontId="65" fillId="2" borderId="193" xfId="11" applyFill="1" applyBorder="1" applyAlignment="1">
      <alignment horizontal="center"/>
    </xf>
    <xf numFmtId="0" fontId="65" fillId="0" borderId="193" xfId="11" applyBorder="1" applyAlignment="1">
      <alignment horizontal="center"/>
    </xf>
    <xf numFmtId="0" fontId="39" fillId="7" borderId="193" xfId="0" applyFont="1" applyFill="1" applyBorder="1" applyAlignment="1">
      <alignment horizontal="left" wrapText="1"/>
    </xf>
    <xf numFmtId="0" fontId="43" fillId="7" borderId="193" xfId="0" applyFont="1" applyFill="1" applyBorder="1" applyAlignment="1">
      <alignment wrapText="1"/>
    </xf>
    <xf numFmtId="0" fontId="39" fillId="7" borderId="193" xfId="0" applyFont="1" applyFill="1" applyBorder="1" applyAlignment="1">
      <alignment horizontal="left" vertical="top" wrapText="1"/>
    </xf>
    <xf numFmtId="0" fontId="40" fillId="0" borderId="193" xfId="0" applyFont="1" applyBorder="1" applyAlignment="1">
      <alignment horizontal="center" vertical="top" wrapText="1"/>
    </xf>
    <xf numFmtId="0" fontId="41" fillId="7" borderId="193" xfId="0" applyFont="1" applyFill="1" applyBorder="1" applyAlignment="1">
      <alignment horizontal="left" vertical="top" wrapText="1"/>
    </xf>
    <xf numFmtId="0" fontId="42" fillId="8" borderId="193" xfId="0" applyFont="1" applyFill="1" applyBorder="1" applyAlignment="1">
      <alignment horizontal="center" vertical="top" wrapText="1"/>
    </xf>
    <xf numFmtId="0" fontId="0" fillId="0" borderId="193" xfId="0" applyBorder="1" applyAlignment="1">
      <alignment horizontal="center"/>
    </xf>
    <xf numFmtId="0" fontId="41" fillId="7" borderId="193" xfId="0" applyFont="1" applyFill="1" applyBorder="1" applyAlignment="1">
      <alignment horizontal="center" wrapText="1"/>
    </xf>
    <xf numFmtId="4" fontId="64" fillId="13" borderId="193" xfId="0" applyNumberFormat="1" applyFont="1" applyFill="1" applyBorder="1" applyAlignment="1">
      <alignment horizontal="center" vertical="center" wrapText="1"/>
    </xf>
    <xf numFmtId="171" fontId="64" fillId="13" borderId="193" xfId="0" applyNumberFormat="1" applyFont="1" applyFill="1" applyBorder="1" applyAlignment="1">
      <alignment horizontal="center" vertical="center" wrapText="1"/>
    </xf>
    <xf numFmtId="172" fontId="49" fillId="17" borderId="194" xfId="8" applyNumberFormat="1" applyFont="1" applyFill="1" applyBorder="1" applyAlignment="1">
      <alignment vertical="center" wrapText="1"/>
    </xf>
    <xf numFmtId="172" fontId="93" fillId="0" borderId="78" xfId="8" applyNumberFormat="1" applyFont="1" applyBorder="1" applyAlignment="1">
      <alignment horizontal="center" vertical="center"/>
    </xf>
    <xf numFmtId="172" fontId="95" fillId="0" borderId="179" xfId="8" applyNumberFormat="1" applyFont="1" applyBorder="1" applyAlignment="1">
      <alignment horizontal="center" vertical="center"/>
    </xf>
    <xf numFmtId="172" fontId="93" fillId="0" borderId="9" xfId="8" applyNumberFormat="1" applyFont="1" applyBorder="1" applyAlignment="1">
      <alignment horizontal="center" vertical="center"/>
    </xf>
    <xf numFmtId="172" fontId="92" fillId="18" borderId="10" xfId="9" applyNumberFormat="1" applyFont="1" applyFill="1" applyBorder="1" applyAlignment="1">
      <alignment vertical="center"/>
    </xf>
    <xf numFmtId="172" fontId="96" fillId="18" borderId="10" xfId="9" applyNumberFormat="1" applyFont="1" applyFill="1" applyBorder="1" applyAlignment="1">
      <alignment vertical="center"/>
    </xf>
    <xf numFmtId="172" fontId="95" fillId="0" borderId="36" xfId="8" applyNumberFormat="1" applyFont="1" applyBorder="1" applyAlignment="1">
      <alignment horizontal="center" vertical="center"/>
    </xf>
    <xf numFmtId="172" fontId="95" fillId="0" borderId="106" xfId="8" applyNumberFormat="1" applyFont="1" applyBorder="1" applyAlignment="1">
      <alignment horizontal="center" vertical="center"/>
    </xf>
    <xf numFmtId="172" fontId="93" fillId="0" borderId="80" xfId="8" applyNumberFormat="1" applyFont="1" applyBorder="1" applyAlignment="1">
      <alignment horizontal="center" vertical="center"/>
    </xf>
    <xf numFmtId="172" fontId="92" fillId="18" borderId="20" xfId="9" applyNumberFormat="1" applyFont="1" applyFill="1" applyBorder="1" applyAlignment="1">
      <alignment vertical="center"/>
    </xf>
    <xf numFmtId="172" fontId="96" fillId="18" borderId="20" xfId="9" applyNumberFormat="1" applyFont="1" applyFill="1" applyBorder="1" applyAlignment="1">
      <alignment vertical="center"/>
    </xf>
    <xf numFmtId="172" fontId="95" fillId="0" borderId="90" xfId="8" applyNumberFormat="1" applyFont="1" applyBorder="1" applyAlignment="1">
      <alignment horizontal="center" vertical="center"/>
    </xf>
    <xf numFmtId="172" fontId="93" fillId="16" borderId="92" xfId="8" applyNumberFormat="1" applyFont="1" applyFill="1" applyBorder="1" applyAlignment="1">
      <alignment horizontal="center" vertical="center"/>
    </xf>
    <xf numFmtId="172" fontId="92" fillId="19" borderId="11" xfId="9" applyNumberFormat="1" applyFont="1" applyFill="1" applyBorder="1" applyAlignment="1">
      <alignment vertical="center"/>
    </xf>
    <xf numFmtId="172" fontId="96" fillId="19" borderId="11" xfId="9" applyNumberFormat="1" applyFont="1" applyFill="1" applyBorder="1" applyAlignment="1">
      <alignment vertical="center"/>
    </xf>
    <xf numFmtId="172" fontId="6" fillId="16" borderId="194" xfId="9" applyNumberFormat="1" applyFont="1" applyFill="1" applyBorder="1" applyAlignment="1">
      <alignment horizontal="center" vertical="center"/>
    </xf>
    <xf numFmtId="172" fontId="93" fillId="0" borderId="5" xfId="8" applyNumberFormat="1" applyFont="1" applyBorder="1" applyAlignment="1">
      <alignment horizontal="center" vertical="center"/>
    </xf>
    <xf numFmtId="172" fontId="92" fillId="18" borderId="6" xfId="9" applyNumberFormat="1" applyFont="1" applyFill="1" applyBorder="1" applyAlignment="1">
      <alignment vertical="center"/>
    </xf>
    <xf numFmtId="172" fontId="96" fillId="18" borderId="6" xfId="9" applyNumberFormat="1" applyFont="1" applyFill="1" applyBorder="1" applyAlignment="1">
      <alignment vertical="center"/>
    </xf>
    <xf numFmtId="172" fontId="95" fillId="0" borderId="195" xfId="8" applyNumberFormat="1" applyFont="1" applyBorder="1" applyAlignment="1">
      <alignment horizontal="center" vertical="center"/>
    </xf>
    <xf numFmtId="49" fontId="19" fillId="0" borderId="106" xfId="8" applyNumberFormat="1" applyFont="1" applyBorder="1" applyAlignment="1">
      <alignment horizontal="center" vertical="center"/>
    </xf>
    <xf numFmtId="172" fontId="93" fillId="0" borderId="9" xfId="8" applyNumberFormat="1" applyFont="1" applyBorder="1" applyAlignment="1">
      <alignment horizontal="center" vertical="center" wrapText="1"/>
    </xf>
    <xf numFmtId="172" fontId="93" fillId="0" borderId="7" xfId="8" applyNumberFormat="1" applyFont="1" applyBorder="1" applyAlignment="1">
      <alignment horizontal="center" vertical="center"/>
    </xf>
    <xf numFmtId="172" fontId="92" fillId="18" borderId="102" xfId="9" applyNumberFormat="1" applyFont="1" applyFill="1" applyBorder="1" applyAlignment="1">
      <alignment vertical="center"/>
    </xf>
    <xf numFmtId="172" fontId="96" fillId="18" borderId="102" xfId="9" applyNumberFormat="1" applyFont="1" applyFill="1" applyBorder="1" applyAlignment="1">
      <alignment vertical="center"/>
    </xf>
    <xf numFmtId="172" fontId="93" fillId="0" borderId="92" xfId="8" applyNumberFormat="1" applyFont="1" applyBorder="1" applyAlignment="1">
      <alignment horizontal="center" vertical="center"/>
    </xf>
    <xf numFmtId="172" fontId="92" fillId="18" borderId="11" xfId="9" applyNumberFormat="1" applyFont="1" applyFill="1" applyBorder="1" applyAlignment="1">
      <alignment vertical="center"/>
    </xf>
    <xf numFmtId="172" fontId="96" fillId="18" borderId="11" xfId="9" applyNumberFormat="1" applyFont="1" applyFill="1" applyBorder="1" applyAlignment="1">
      <alignment vertical="center"/>
    </xf>
    <xf numFmtId="172" fontId="6" fillId="0" borderId="194" xfId="9" applyNumberFormat="1" applyFont="1" applyFill="1" applyBorder="1" applyAlignment="1">
      <alignment horizontal="center" vertical="center"/>
    </xf>
    <xf numFmtId="172" fontId="93" fillId="0" borderId="116" xfId="8" applyNumberFormat="1" applyFont="1" applyBorder="1" applyAlignment="1">
      <alignment horizontal="center" vertical="center"/>
    </xf>
    <xf numFmtId="172" fontId="93" fillId="0" borderId="15" xfId="8" applyNumberFormat="1" applyFont="1" applyBorder="1" applyAlignment="1">
      <alignment horizontal="center" vertical="center"/>
    </xf>
    <xf numFmtId="172" fontId="95" fillId="0" borderId="105" xfId="8" applyNumberFormat="1" applyFont="1" applyBorder="1" applyAlignment="1">
      <alignment horizontal="center" vertical="center"/>
    </xf>
    <xf numFmtId="172" fontId="93" fillId="0" borderId="17" xfId="8" applyNumberFormat="1" applyFont="1" applyBorder="1" applyAlignment="1">
      <alignment horizontal="center" vertical="center"/>
    </xf>
    <xf numFmtId="49" fontId="19" fillId="0" borderId="36" xfId="8" applyNumberFormat="1" applyFont="1" applyBorder="1" applyAlignment="1">
      <alignment horizontal="center" vertical="center"/>
    </xf>
    <xf numFmtId="172" fontId="93" fillId="16" borderId="17" xfId="8" applyNumberFormat="1" applyFont="1" applyFill="1" applyBorder="1" applyAlignment="1">
      <alignment horizontal="center" vertical="center"/>
    </xf>
    <xf numFmtId="172" fontId="6" fillId="16" borderId="36" xfId="8" quotePrefix="1" applyNumberFormat="1" applyFont="1" applyFill="1" applyBorder="1" applyAlignment="1">
      <alignment horizontal="center" vertical="center"/>
    </xf>
    <xf numFmtId="172" fontId="6" fillId="16" borderId="36" xfId="8" applyNumberFormat="1" applyFont="1" applyFill="1" applyBorder="1" applyAlignment="1">
      <alignment horizontal="center" vertical="center"/>
    </xf>
    <xf numFmtId="172" fontId="100" fillId="20" borderId="36" xfId="8" applyNumberFormat="1" applyFont="1" applyFill="1" applyBorder="1" applyAlignment="1">
      <alignment horizontal="center" vertical="center"/>
    </xf>
    <xf numFmtId="172" fontId="93" fillId="17" borderId="17" xfId="8" applyNumberFormat="1" applyFont="1" applyFill="1" applyBorder="1" applyAlignment="1">
      <alignment horizontal="center" vertical="center"/>
    </xf>
    <xf numFmtId="172" fontId="100" fillId="17" borderId="40" xfId="8" applyNumberFormat="1" applyFont="1" applyFill="1" applyBorder="1" applyAlignment="1">
      <alignment horizontal="center" vertical="center"/>
    </xf>
    <xf numFmtId="172" fontId="93" fillId="0" borderId="19" xfId="8" applyNumberFormat="1" applyFont="1" applyBorder="1" applyAlignment="1">
      <alignment horizontal="center" vertical="center"/>
    </xf>
    <xf numFmtId="172" fontId="100" fillId="20" borderId="90" xfId="8" applyNumberFormat="1" applyFont="1" applyFill="1" applyBorder="1" applyAlignment="1">
      <alignment horizontal="center" vertical="center"/>
    </xf>
    <xf numFmtId="172" fontId="93" fillId="16" borderId="9" xfId="8" applyNumberFormat="1" applyFont="1" applyFill="1" applyBorder="1" applyAlignment="1">
      <alignment horizontal="center" vertical="center"/>
    </xf>
    <xf numFmtId="172" fontId="93" fillId="16" borderId="80" xfId="8" applyNumberFormat="1" applyFont="1" applyFill="1" applyBorder="1" applyAlignment="1">
      <alignment horizontal="center" vertical="center"/>
    </xf>
    <xf numFmtId="172" fontId="6" fillId="16" borderId="90" xfId="8" applyNumberFormat="1" applyFont="1" applyFill="1" applyBorder="1" applyAlignment="1">
      <alignment horizontal="center" vertical="center"/>
    </xf>
    <xf numFmtId="172" fontId="49" fillId="21" borderId="80" xfId="8" applyNumberFormat="1" applyFont="1" applyFill="1" applyBorder="1" applyAlignment="1">
      <alignment horizontal="center" vertical="center"/>
    </xf>
    <xf numFmtId="172" fontId="49" fillId="21" borderId="80" xfId="8" applyNumberFormat="1" applyFont="1" applyFill="1" applyBorder="1" applyAlignment="1">
      <alignment vertical="center"/>
    </xf>
    <xf numFmtId="172" fontId="93" fillId="2" borderId="78" xfId="8" applyNumberFormat="1" applyFont="1" applyFill="1" applyBorder="1" applyAlignment="1">
      <alignment horizontal="center" vertical="center"/>
    </xf>
    <xf numFmtId="172" fontId="93" fillId="2" borderId="7" xfId="8" applyNumberFormat="1" applyFont="1" applyFill="1" applyBorder="1" applyAlignment="1">
      <alignment horizontal="center" vertical="center"/>
    </xf>
    <xf numFmtId="172" fontId="93" fillId="0" borderId="78" xfId="0" applyNumberFormat="1" applyFont="1" applyBorder="1" applyAlignment="1">
      <alignment horizontal="center" vertical="center"/>
    </xf>
    <xf numFmtId="172" fontId="95" fillId="0" borderId="105" xfId="0" applyNumberFormat="1" applyFont="1" applyBorder="1" applyAlignment="1">
      <alignment horizontal="center" vertical="center"/>
    </xf>
    <xf numFmtId="172" fontId="93" fillId="0" borderId="9" xfId="0" applyNumberFormat="1" applyFont="1" applyBorder="1" applyAlignment="1">
      <alignment horizontal="center" vertical="center"/>
    </xf>
    <xf numFmtId="172" fontId="95" fillId="0" borderId="36" xfId="0" applyNumberFormat="1" applyFont="1" applyBorder="1" applyAlignment="1">
      <alignment horizontal="center" vertical="center"/>
    </xf>
    <xf numFmtId="49" fontId="19" fillId="0" borderId="36" xfId="0" applyNumberFormat="1" applyFont="1" applyBorder="1" applyAlignment="1">
      <alignment horizontal="center" vertical="center"/>
    </xf>
    <xf numFmtId="172" fontId="93" fillId="0" borderId="80" xfId="0" applyNumberFormat="1" applyFont="1" applyBorder="1" applyAlignment="1">
      <alignment horizontal="center" vertical="center"/>
    </xf>
    <xf numFmtId="172" fontId="6" fillId="0" borderId="90" xfId="0" applyNumberFormat="1" applyFont="1" applyBorder="1" applyAlignment="1">
      <alignment horizontal="center" vertical="center"/>
    </xf>
    <xf numFmtId="172" fontId="49" fillId="16" borderId="38" xfId="9" applyNumberFormat="1" applyFont="1" applyFill="1" applyBorder="1" applyAlignment="1">
      <alignment horizontal="center" vertical="center" wrapText="1"/>
    </xf>
    <xf numFmtId="172" fontId="49" fillId="16" borderId="11" xfId="9" applyNumberFormat="1" applyFont="1" applyFill="1" applyBorder="1" applyAlignment="1">
      <alignment horizontal="center" vertical="center" wrapText="1"/>
    </xf>
    <xf numFmtId="172" fontId="49" fillId="16" borderId="39" xfId="9" applyNumberFormat="1" applyFont="1" applyFill="1" applyBorder="1" applyAlignment="1">
      <alignment horizontal="center" vertical="center" wrapText="1"/>
    </xf>
    <xf numFmtId="172" fontId="95" fillId="0" borderId="36" xfId="0" quotePrefix="1" applyNumberFormat="1" applyFont="1" applyBorder="1" applyAlignment="1">
      <alignment horizontal="center" vertical="center"/>
    </xf>
    <xf numFmtId="172" fontId="95" fillId="0" borderId="195" xfId="0" applyNumberFormat="1" applyFont="1" applyBorder="1" applyAlignment="1">
      <alignment horizontal="center" vertical="center"/>
    </xf>
    <xf numFmtId="172" fontId="6" fillId="16" borderId="194" xfId="0" applyNumberFormat="1" applyFont="1" applyFill="1" applyBorder="1" applyAlignment="1">
      <alignment horizontal="center" vertical="center"/>
    </xf>
    <xf numFmtId="49" fontId="19" fillId="0" borderId="105" xfId="0" applyNumberFormat="1" applyFont="1" applyBorder="1" applyAlignment="1">
      <alignment horizontal="center" vertical="center"/>
    </xf>
    <xf numFmtId="49" fontId="19" fillId="0" borderId="91" xfId="0" applyNumberFormat="1" applyFont="1" applyBorder="1" applyAlignment="1">
      <alignment horizontal="center" vertical="center"/>
    </xf>
    <xf numFmtId="49" fontId="19" fillId="0" borderId="195" xfId="0" applyNumberFormat="1" applyFont="1" applyBorder="1" applyAlignment="1">
      <alignment horizontal="center" vertical="center"/>
    </xf>
    <xf numFmtId="172" fontId="95" fillId="0" borderId="91" xfId="0" applyNumberFormat="1" applyFont="1" applyBorder="1" applyAlignment="1">
      <alignment horizontal="center" vertical="center"/>
    </xf>
    <xf numFmtId="172" fontId="95" fillId="0" borderId="91" xfId="0" applyNumberFormat="1" applyFont="1" applyBorder="1" applyAlignment="1">
      <alignment horizontal="center"/>
    </xf>
    <xf numFmtId="172" fontId="6" fillId="16" borderId="152" xfId="0" applyNumberFormat="1" applyFont="1" applyFill="1" applyBorder="1" applyAlignment="1">
      <alignment horizontal="center" vertical="center"/>
    </xf>
    <xf numFmtId="0" fontId="101" fillId="23" borderId="47" xfId="0" applyFont="1" applyFill="1" applyBorder="1" applyAlignment="1">
      <alignment horizontal="left" vertical="center"/>
    </xf>
    <xf numFmtId="0" fontId="101" fillId="23" borderId="24" xfId="0" applyFont="1" applyFill="1" applyBorder="1" applyAlignment="1">
      <alignment horizontal="center" vertical="center" wrapText="1"/>
    </xf>
    <xf numFmtId="0" fontId="101" fillId="23" borderId="16" xfId="0" applyFont="1" applyFill="1" applyBorder="1" applyAlignment="1">
      <alignment horizontal="left" vertical="center"/>
    </xf>
    <xf numFmtId="0" fontId="101" fillId="23" borderId="16" xfId="0" applyFont="1" applyFill="1" applyBorder="1" applyAlignment="1">
      <alignment horizontal="center" vertical="center" wrapText="1"/>
    </xf>
    <xf numFmtId="0" fontId="101" fillId="23" borderId="27" xfId="0" applyFont="1" applyFill="1" applyBorder="1" applyAlignment="1">
      <alignment horizontal="center" vertical="center" wrapText="1"/>
    </xf>
    <xf numFmtId="0" fontId="101" fillId="23" borderId="50" xfId="0" applyFont="1" applyFill="1" applyBorder="1" applyAlignment="1">
      <alignment horizontal="center" vertical="center" wrapText="1"/>
    </xf>
    <xf numFmtId="0" fontId="101" fillId="23" borderId="52" xfId="0" applyFont="1" applyFill="1" applyBorder="1" applyAlignment="1">
      <alignment horizontal="center" vertical="center" wrapText="1"/>
    </xf>
    <xf numFmtId="0" fontId="101" fillId="23" borderId="54" xfId="0" applyFont="1" applyFill="1" applyBorder="1" applyAlignment="1">
      <alignment horizontal="center" vertical="center" wrapText="1"/>
    </xf>
    <xf numFmtId="0" fontId="65" fillId="0" borderId="0" xfId="11"/>
    <xf numFmtId="0" fontId="93" fillId="0" borderId="78" xfId="0" applyNumberFormat="1" applyFont="1" applyBorder="1" applyAlignment="1">
      <alignment horizontal="center" vertical="center"/>
    </xf>
    <xf numFmtId="0" fontId="93" fillId="0" borderId="9" xfId="0" applyNumberFormat="1" applyFont="1" applyBorder="1" applyAlignment="1">
      <alignment horizontal="center" vertical="center"/>
    </xf>
    <xf numFmtId="0" fontId="93" fillId="0" borderId="116" xfId="0" applyNumberFormat="1" applyFont="1" applyBorder="1" applyAlignment="1">
      <alignment horizontal="center" vertical="center"/>
    </xf>
    <xf numFmtId="0" fontId="93" fillId="16" borderId="92" xfId="0" applyNumberFormat="1" applyFont="1" applyFill="1" applyBorder="1" applyAlignment="1">
      <alignment horizontal="center" vertical="center"/>
    </xf>
    <xf numFmtId="0" fontId="93" fillId="0" borderId="5" xfId="0" applyNumberFormat="1" applyFont="1" applyBorder="1" applyAlignment="1">
      <alignment horizontal="center" vertical="center"/>
    </xf>
    <xf numFmtId="0" fontId="93" fillId="16" borderId="81" xfId="0" applyNumberFormat="1" applyFont="1" applyFill="1" applyBorder="1" applyAlignment="1">
      <alignment horizontal="center" vertical="center"/>
    </xf>
    <xf numFmtId="0" fontId="16" fillId="0" borderId="199" xfId="0" applyFont="1" applyBorder="1" applyAlignment="1">
      <alignment horizontal="left" vertical="center"/>
    </xf>
    <xf numFmtId="0" fontId="16" fillId="0" borderId="200" xfId="0" applyFont="1" applyBorder="1" applyAlignment="1">
      <alignment horizontal="left" vertical="center"/>
    </xf>
    <xf numFmtId="0" fontId="90" fillId="0" borderId="0" xfId="0" applyFont="1" applyAlignment="1">
      <alignment horizontal="center" vertical="center"/>
    </xf>
    <xf numFmtId="0" fontId="26" fillId="4" borderId="192" xfId="0" applyFont="1" applyFill="1" applyBorder="1" applyAlignment="1">
      <alignment horizontal="center" vertical="center"/>
    </xf>
    <xf numFmtId="0" fontId="46" fillId="10" borderId="0" xfId="8" applyFont="1" applyFill="1" applyAlignment="1">
      <alignment horizontal="center"/>
    </xf>
    <xf numFmtId="168" fontId="46" fillId="11" borderId="0" xfId="8" applyNumberFormat="1" applyFont="1" applyFill="1" applyAlignment="1">
      <alignment horizontal="center" vertical="center"/>
    </xf>
    <xf numFmtId="168" fontId="46" fillId="11" borderId="45" xfId="8" applyNumberFormat="1" applyFont="1" applyFill="1" applyBorder="1" applyAlignment="1">
      <alignment horizontal="center" vertical="center"/>
    </xf>
    <xf numFmtId="168" fontId="46" fillId="11" borderId="3" xfId="8" applyNumberFormat="1" applyFont="1" applyFill="1" applyBorder="1" applyAlignment="1">
      <alignment horizontal="center" vertical="center"/>
    </xf>
    <xf numFmtId="168" fontId="46" fillId="11" borderId="48" xfId="8" applyNumberFormat="1" applyFont="1" applyFill="1" applyBorder="1" applyAlignment="1">
      <alignment horizontal="center" vertical="center"/>
    </xf>
    <xf numFmtId="168" fontId="69" fillId="0" borderId="46" xfId="8" applyNumberFormat="1" applyFont="1" applyBorder="1" applyAlignment="1">
      <alignment horizontal="left" vertical="center"/>
    </xf>
    <xf numFmtId="168" fontId="69" fillId="0" borderId="0" xfId="8" applyNumberFormat="1" applyFont="1" applyAlignment="1">
      <alignment horizontal="left" vertical="center"/>
    </xf>
    <xf numFmtId="168" fontId="69" fillId="0" borderId="49" xfId="8" applyNumberFormat="1" applyFont="1" applyBorder="1" applyAlignment="1">
      <alignment horizontal="left" vertical="center"/>
    </xf>
    <xf numFmtId="168" fontId="69" fillId="0" borderId="3" xfId="8" applyNumberFormat="1" applyFont="1" applyBorder="1" applyAlignment="1">
      <alignment horizontal="left" vertical="center"/>
    </xf>
    <xf numFmtId="168" fontId="49" fillId="0" borderId="160" xfId="8" applyNumberFormat="1" applyFont="1" applyBorder="1" applyAlignment="1">
      <alignment horizontal="center" vertical="center" wrapText="1"/>
    </xf>
    <xf numFmtId="168" fontId="49" fillId="0" borderId="161" xfId="8" applyNumberFormat="1" applyFont="1" applyBorder="1" applyAlignment="1">
      <alignment horizontal="center" vertical="center" wrapText="1"/>
    </xf>
    <xf numFmtId="168" fontId="49" fillId="0" borderId="162" xfId="8" applyNumberFormat="1" applyFont="1" applyBorder="1" applyAlignment="1">
      <alignment horizontal="center" vertical="center" wrapText="1"/>
    </xf>
    <xf numFmtId="169" fontId="69" fillId="0" borderId="66" xfId="8" applyNumberFormat="1" applyFont="1" applyBorder="1" applyAlignment="1">
      <alignment horizontal="center" vertical="center" wrapText="1"/>
    </xf>
    <xf numFmtId="169" fontId="69" fillId="0" borderId="0" xfId="8" applyNumberFormat="1" applyFont="1" applyAlignment="1">
      <alignment horizontal="center" vertical="center" wrapText="1"/>
    </xf>
    <xf numFmtId="169" fontId="69" fillId="0" borderId="1" xfId="8" applyNumberFormat="1" applyFont="1" applyBorder="1" applyAlignment="1">
      <alignment horizontal="center" vertical="center" wrapText="1"/>
    </xf>
    <xf numFmtId="169" fontId="69" fillId="0" borderId="25" xfId="8" applyNumberFormat="1" applyFont="1" applyBorder="1" applyAlignment="1">
      <alignment horizontal="center" vertical="center" wrapText="1"/>
    </xf>
    <xf numFmtId="169" fontId="69" fillId="0" borderId="3" xfId="8" applyNumberFormat="1" applyFont="1" applyBorder="1" applyAlignment="1">
      <alignment horizontal="center" vertical="center" wrapText="1"/>
    </xf>
    <xf numFmtId="169" fontId="69" fillId="0" borderId="70" xfId="8" applyNumberFormat="1" applyFont="1" applyBorder="1" applyAlignment="1">
      <alignment horizontal="center" vertical="center" wrapText="1"/>
    </xf>
    <xf numFmtId="168" fontId="49" fillId="0" borderId="9" xfId="8" applyNumberFormat="1" applyFont="1" applyBorder="1" applyAlignment="1">
      <alignment horizontal="center" vertical="center" wrapText="1"/>
    </xf>
    <xf numFmtId="168" fontId="49" fillId="0" borderId="18" xfId="8" applyNumberFormat="1" applyFont="1" applyBorder="1" applyAlignment="1">
      <alignment horizontal="center" vertical="center" wrapText="1"/>
    </xf>
    <xf numFmtId="169" fontId="49" fillId="0" borderId="108" xfId="8" applyNumberFormat="1" applyFont="1" applyBorder="1" applyAlignment="1">
      <alignment horizontal="center" vertical="center" wrapText="1"/>
    </xf>
    <xf numFmtId="169" fontId="49" fillId="0" borderId="102" xfId="8" applyNumberFormat="1" applyFont="1" applyBorder="1" applyAlignment="1">
      <alignment horizontal="center" vertical="center" wrapText="1"/>
    </xf>
    <xf numFmtId="169" fontId="49" fillId="0" borderId="109" xfId="8" applyNumberFormat="1" applyFont="1" applyBorder="1" applyAlignment="1">
      <alignment horizontal="center" vertical="center" wrapText="1"/>
    </xf>
    <xf numFmtId="0" fontId="49" fillId="0" borderId="19" xfId="8" applyFont="1" applyBorder="1" applyAlignment="1">
      <alignment horizontal="center" vertical="center" wrapText="1"/>
    </xf>
    <xf numFmtId="0" fontId="49" fillId="0" borderId="20" xfId="8" applyFont="1" applyBorder="1" applyAlignment="1">
      <alignment horizontal="center" vertical="center" wrapText="1"/>
    </xf>
    <xf numFmtId="0" fontId="49" fillId="0" borderId="80" xfId="8" applyFont="1" applyBorder="1" applyAlignment="1">
      <alignment horizontal="center" vertical="center" wrapText="1"/>
    </xf>
    <xf numFmtId="3" fontId="71" fillId="0" borderId="15" xfId="8" applyNumberFormat="1" applyFont="1" applyBorder="1" applyAlignment="1">
      <alignment horizontal="right" vertical="center" wrapText="1"/>
    </xf>
    <xf numFmtId="3" fontId="71" fillId="0" borderId="16" xfId="8" applyNumberFormat="1" applyFont="1" applyBorder="1" applyAlignment="1">
      <alignment horizontal="right" vertical="center" wrapText="1"/>
    </xf>
    <xf numFmtId="3" fontId="71" fillId="0" borderId="75" xfId="8" applyNumberFormat="1" applyFont="1" applyBorder="1" applyAlignment="1">
      <alignment horizontal="right" vertical="center" wrapText="1"/>
    </xf>
    <xf numFmtId="0" fontId="50" fillId="0" borderId="17" xfId="8" applyFont="1" applyBorder="1" applyAlignment="1">
      <alignment vertical="center" wrapText="1"/>
    </xf>
    <xf numFmtId="0" fontId="50" fillId="0" borderId="10" xfId="8" applyFont="1" applyBorder="1" applyAlignment="1">
      <alignment vertical="center" wrapText="1"/>
    </xf>
    <xf numFmtId="0" fontId="50" fillId="0" borderId="18" xfId="8" applyFont="1" applyBorder="1" applyAlignment="1">
      <alignment vertical="center" wrapText="1"/>
    </xf>
    <xf numFmtId="3" fontId="70" fillId="0" borderId="17" xfId="8" applyNumberFormat="1" applyFont="1" applyBorder="1" applyAlignment="1">
      <alignment horizontal="right" vertical="center"/>
    </xf>
    <xf numFmtId="3" fontId="70" fillId="0" borderId="18" xfId="8" applyNumberFormat="1" applyFont="1" applyBorder="1" applyAlignment="1">
      <alignment horizontal="right" vertical="center"/>
    </xf>
    <xf numFmtId="3" fontId="71" fillId="0" borderId="17" xfId="8" applyNumberFormat="1" applyFont="1" applyBorder="1" applyAlignment="1">
      <alignment horizontal="right" vertical="center" wrapText="1"/>
    </xf>
    <xf numFmtId="3" fontId="71" fillId="0" borderId="10" xfId="8" applyNumberFormat="1" applyFont="1" applyBorder="1" applyAlignment="1">
      <alignment horizontal="right" vertical="center" wrapText="1"/>
    </xf>
    <xf numFmtId="3" fontId="71" fillId="0" borderId="18" xfId="8" applyNumberFormat="1" applyFont="1" applyBorder="1" applyAlignment="1">
      <alignment horizontal="right" vertical="center" wrapText="1"/>
    </xf>
    <xf numFmtId="0" fontId="49" fillId="0" borderId="77" xfId="8" applyFont="1" applyBorder="1" applyAlignment="1">
      <alignment horizontal="center" vertical="center" wrapText="1"/>
    </xf>
    <xf numFmtId="0" fontId="50" fillId="0" borderId="15" xfId="8" applyFont="1" applyBorder="1" applyAlignment="1">
      <alignment vertical="center" wrapText="1"/>
    </xf>
    <xf numFmtId="0" fontId="50" fillId="0" borderId="16" xfId="8" applyFont="1" applyBorder="1" applyAlignment="1">
      <alignment vertical="center" wrapText="1"/>
    </xf>
    <xf numFmtId="0" fontId="50" fillId="0" borderId="75" xfId="8" applyFont="1" applyBorder="1" applyAlignment="1">
      <alignment vertical="center" wrapText="1"/>
    </xf>
    <xf numFmtId="3" fontId="70" fillId="0" borderId="15" xfId="8" applyNumberFormat="1" applyFont="1" applyBorder="1" applyAlignment="1">
      <alignment horizontal="right" vertical="center"/>
    </xf>
    <xf numFmtId="3" fontId="70" fillId="0" borderId="75" xfId="8" applyNumberFormat="1" applyFont="1" applyBorder="1" applyAlignment="1">
      <alignment horizontal="right" vertical="center"/>
    </xf>
    <xf numFmtId="3" fontId="72" fillId="0" borderId="17" xfId="8" applyNumberFormat="1" applyFont="1" applyBorder="1" applyAlignment="1">
      <alignment horizontal="right" vertical="center"/>
    </xf>
    <xf numFmtId="3" fontId="72" fillId="0" borderId="10" xfId="8" applyNumberFormat="1" applyFont="1" applyBorder="1" applyAlignment="1">
      <alignment horizontal="right" vertical="center"/>
    </xf>
    <xf numFmtId="3" fontId="72" fillId="0" borderId="18" xfId="8" applyNumberFormat="1" applyFont="1" applyBorder="1" applyAlignment="1">
      <alignment horizontal="right" vertical="center"/>
    </xf>
    <xf numFmtId="0" fontId="54" fillId="12" borderId="17" xfId="8" applyFont="1" applyFill="1" applyBorder="1" applyAlignment="1">
      <alignment horizontal="center" vertical="center" wrapText="1"/>
    </xf>
    <xf numFmtId="0" fontId="54" fillId="12" borderId="10" xfId="8" applyFont="1" applyFill="1" applyBorder="1" applyAlignment="1">
      <alignment horizontal="center" vertical="center" wrapText="1"/>
    </xf>
    <xf numFmtId="0" fontId="54" fillId="12" borderId="18" xfId="8" applyFont="1" applyFill="1" applyBorder="1" applyAlignment="1">
      <alignment horizontal="center" vertical="center" wrapText="1"/>
    </xf>
    <xf numFmtId="0" fontId="50" fillId="0" borderId="17" xfId="8" applyFont="1" applyBorder="1" applyAlignment="1">
      <alignment horizontal="left" vertical="center" wrapText="1"/>
    </xf>
    <xf numFmtId="0" fontId="50" fillId="0" borderId="10" xfId="8" applyFont="1" applyBorder="1" applyAlignment="1">
      <alignment horizontal="left" vertical="center" wrapText="1"/>
    </xf>
    <xf numFmtId="0" fontId="45" fillId="0" borderId="115" xfId="8" applyFont="1" applyBorder="1" applyAlignment="1">
      <alignment horizontal="center" vertical="center"/>
    </xf>
    <xf numFmtId="0" fontId="45" fillId="0" borderId="76" xfId="8" applyFont="1" applyBorder="1" applyAlignment="1">
      <alignment horizontal="center" vertical="center"/>
    </xf>
    <xf numFmtId="0" fontId="46" fillId="0" borderId="7" xfId="8" applyFont="1" applyBorder="1" applyAlignment="1">
      <alignment horizontal="center" vertical="center"/>
    </xf>
    <xf numFmtId="0" fontId="46" fillId="0" borderId="5" xfId="8" applyFont="1" applyBorder="1" applyAlignment="1">
      <alignment horizontal="center" vertical="center"/>
    </xf>
    <xf numFmtId="3" fontId="73" fillId="0" borderId="108" xfId="0" applyNumberFormat="1" applyFont="1" applyBorder="1" applyAlignment="1">
      <alignment horizontal="right"/>
    </xf>
    <xf numFmtId="3" fontId="73" fillId="0" borderId="109" xfId="0" applyNumberFormat="1" applyFont="1" applyBorder="1" applyAlignment="1">
      <alignment horizontal="right"/>
    </xf>
    <xf numFmtId="3" fontId="73" fillId="0" borderId="23" xfId="0" applyNumberFormat="1" applyFont="1" applyBorder="1" applyAlignment="1">
      <alignment horizontal="right"/>
    </xf>
    <xf numFmtId="3" fontId="73" fillId="0" borderId="22" xfId="0" applyNumberFormat="1" applyFont="1" applyBorder="1" applyAlignment="1">
      <alignment horizontal="right"/>
    </xf>
    <xf numFmtId="3" fontId="71" fillId="0" borderId="108" xfId="8" applyNumberFormat="1" applyFont="1" applyBorder="1" applyAlignment="1">
      <alignment horizontal="right" vertical="center" wrapText="1"/>
    </xf>
    <xf numFmtId="3" fontId="71" fillId="0" borderId="102" xfId="8" applyNumberFormat="1" applyFont="1" applyBorder="1" applyAlignment="1">
      <alignment horizontal="right" vertical="center" wrapText="1"/>
    </xf>
    <xf numFmtId="3" fontId="71" fillId="0" borderId="109" xfId="8" applyNumberFormat="1" applyFont="1" applyBorder="1" applyAlignment="1">
      <alignment horizontal="right" vertical="center" wrapText="1"/>
    </xf>
    <xf numFmtId="3" fontId="71" fillId="0" borderId="23" xfId="8" applyNumberFormat="1" applyFont="1" applyBorder="1" applyAlignment="1">
      <alignment horizontal="right" vertical="center" wrapText="1"/>
    </xf>
    <xf numFmtId="3" fontId="71" fillId="0" borderId="6" xfId="8" applyNumberFormat="1" applyFont="1" applyBorder="1" applyAlignment="1">
      <alignment horizontal="right" vertical="center" wrapText="1"/>
    </xf>
    <xf numFmtId="3" fontId="71" fillId="0" borderId="22" xfId="8" applyNumberFormat="1" applyFont="1" applyBorder="1" applyAlignment="1">
      <alignment horizontal="right" vertical="center" wrapText="1"/>
    </xf>
    <xf numFmtId="0" fontId="50" fillId="0" borderId="108" xfId="8" applyFont="1" applyBorder="1" applyAlignment="1">
      <alignment horizontal="left" vertical="center" wrapText="1"/>
    </xf>
    <xf numFmtId="0" fontId="50" fillId="0" borderId="102" xfId="8" applyFont="1" applyBorder="1" applyAlignment="1">
      <alignment horizontal="left" vertical="center" wrapText="1"/>
    </xf>
    <xf numFmtId="0" fontId="50" fillId="0" borderId="109" xfId="8" applyFont="1" applyBorder="1" applyAlignment="1">
      <alignment horizontal="left" vertical="center" wrapText="1"/>
    </xf>
    <xf numFmtId="0" fontId="50" fillId="0" borderId="23" xfId="8" applyFont="1" applyBorder="1" applyAlignment="1">
      <alignment horizontal="left" vertical="center" wrapText="1"/>
    </xf>
    <xf numFmtId="0" fontId="50" fillId="0" borderId="6" xfId="8" applyFont="1" applyBorder="1" applyAlignment="1">
      <alignment horizontal="left" vertical="center" wrapText="1"/>
    </xf>
    <xf numFmtId="0" fontId="50" fillId="0" borderId="22" xfId="8" applyFont="1" applyBorder="1" applyAlignment="1">
      <alignment horizontal="left" vertical="center" wrapText="1"/>
    </xf>
    <xf numFmtId="3" fontId="71" fillId="0" borderId="17" xfId="8" applyNumberFormat="1" applyFont="1" applyBorder="1" applyAlignment="1">
      <alignment horizontal="right" vertical="center"/>
    </xf>
    <xf numFmtId="3" fontId="71" fillId="0" borderId="10" xfId="8" applyNumberFormat="1" applyFont="1" applyBorder="1" applyAlignment="1">
      <alignment horizontal="right" vertical="center"/>
    </xf>
    <xf numFmtId="3" fontId="71" fillId="0" borderId="18" xfId="8" applyNumberFormat="1" applyFont="1" applyBorder="1" applyAlignment="1">
      <alignment horizontal="right" vertical="center"/>
    </xf>
    <xf numFmtId="0" fontId="50" fillId="0" borderId="18" xfId="8" applyFont="1" applyBorder="1" applyAlignment="1">
      <alignment horizontal="left" vertical="center" wrapText="1"/>
    </xf>
    <xf numFmtId="0" fontId="50" fillId="0" borderId="17" xfId="8" applyFont="1" applyBorder="1" applyAlignment="1">
      <alignment horizontal="left" vertical="center"/>
    </xf>
    <xf numFmtId="0" fontId="50" fillId="0" borderId="10" xfId="8" applyFont="1" applyBorder="1" applyAlignment="1">
      <alignment horizontal="left" vertical="center"/>
    </xf>
    <xf numFmtId="0" fontId="50" fillId="0" borderId="18" xfId="8" applyFont="1" applyBorder="1" applyAlignment="1">
      <alignment horizontal="left" vertical="center"/>
    </xf>
    <xf numFmtId="3" fontId="74" fillId="0" borderId="17" xfId="8" applyNumberFormat="1" applyFont="1" applyBorder="1" applyAlignment="1">
      <alignment horizontal="right" vertical="center"/>
    </xf>
    <xf numFmtId="3" fontId="74" fillId="0" borderId="18" xfId="8" applyNumberFormat="1" applyFont="1" applyBorder="1" applyAlignment="1">
      <alignment horizontal="right" vertical="center"/>
    </xf>
    <xf numFmtId="0" fontId="53" fillId="0" borderId="17" xfId="8" applyFont="1" applyBorder="1" applyAlignment="1">
      <alignment horizontal="left" vertical="center"/>
    </xf>
    <xf numFmtId="0" fontId="53" fillId="0" borderId="10" xfId="8" applyFont="1" applyBorder="1" applyAlignment="1">
      <alignment horizontal="left" vertical="center"/>
    </xf>
    <xf numFmtId="0" fontId="53" fillId="0" borderId="18" xfId="8" applyFont="1" applyBorder="1" applyAlignment="1">
      <alignment horizontal="left" vertical="center"/>
    </xf>
    <xf numFmtId="0" fontId="49" fillId="0" borderId="110" xfId="8" applyFont="1" applyBorder="1" applyAlignment="1">
      <alignment horizontal="center" vertical="center" textRotation="90"/>
    </xf>
    <xf numFmtId="0" fontId="49" fillId="0" borderId="112" xfId="8" applyFont="1" applyBorder="1" applyAlignment="1">
      <alignment horizontal="center" vertical="center" textRotation="90"/>
    </xf>
    <xf numFmtId="0" fontId="49" fillId="0" borderId="117" xfId="8" applyFont="1" applyBorder="1" applyAlignment="1">
      <alignment horizontal="center" vertical="center" textRotation="90"/>
    </xf>
    <xf numFmtId="0" fontId="50" fillId="0" borderId="15" xfId="8" applyFont="1" applyBorder="1" applyAlignment="1">
      <alignment horizontal="left" vertical="center" wrapText="1"/>
    </xf>
    <xf numFmtId="0" fontId="50" fillId="0" borderId="16" xfId="8" applyFont="1" applyBorder="1" applyAlignment="1">
      <alignment horizontal="left" vertical="center" wrapText="1"/>
    </xf>
    <xf numFmtId="0" fontId="50" fillId="0" borderId="75" xfId="8" applyFont="1" applyBorder="1" applyAlignment="1">
      <alignment horizontal="left" vertical="center" wrapText="1"/>
    </xf>
    <xf numFmtId="3" fontId="70" fillId="0" borderId="78" xfId="8" applyNumberFormat="1" applyFont="1" applyBorder="1" applyAlignment="1">
      <alignment horizontal="right" vertical="center"/>
    </xf>
    <xf numFmtId="3" fontId="74" fillId="0" borderId="15" xfId="8" applyNumberFormat="1" applyFont="1" applyBorder="1" applyAlignment="1">
      <alignment horizontal="right" vertical="center" wrapText="1"/>
    </xf>
    <xf numFmtId="3" fontId="74" fillId="0" borderId="16" xfId="8" applyNumberFormat="1" applyFont="1" applyBorder="1" applyAlignment="1">
      <alignment horizontal="right" vertical="center" wrapText="1"/>
    </xf>
    <xf numFmtId="3" fontId="74" fillId="0" borderId="75" xfId="8" applyNumberFormat="1" applyFont="1" applyBorder="1" applyAlignment="1">
      <alignment horizontal="right" vertical="center" wrapText="1"/>
    </xf>
    <xf numFmtId="3" fontId="70" fillId="0" borderId="7" xfId="8" applyNumberFormat="1" applyFont="1" applyBorder="1" applyAlignment="1">
      <alignment horizontal="right" vertical="center"/>
    </xf>
    <xf numFmtId="3" fontId="74" fillId="0" borderId="108" xfId="8" applyNumberFormat="1" applyFont="1" applyBorder="1" applyAlignment="1">
      <alignment horizontal="right" vertical="center" wrapText="1"/>
    </xf>
    <xf numFmtId="3" fontId="74" fillId="0" borderId="102" xfId="8" applyNumberFormat="1" applyFont="1" applyBorder="1" applyAlignment="1">
      <alignment horizontal="right" vertical="center" wrapText="1"/>
    </xf>
    <xf numFmtId="3" fontId="74" fillId="0" borderId="109" xfId="8" applyNumberFormat="1" applyFont="1" applyBorder="1" applyAlignment="1">
      <alignment horizontal="right" vertical="center" wrapText="1"/>
    </xf>
    <xf numFmtId="168" fontId="49" fillId="0" borderId="110" xfId="8" applyNumberFormat="1" applyFont="1" applyBorder="1" applyAlignment="1">
      <alignment horizontal="center" vertical="center" textRotation="90"/>
    </xf>
    <xf numFmtId="168" fontId="49" fillId="0" borderId="112" xfId="8" applyNumberFormat="1" applyFont="1" applyBorder="1" applyAlignment="1">
      <alignment horizontal="center" vertical="center" textRotation="90"/>
    </xf>
    <xf numFmtId="3" fontId="70" fillId="0" borderId="9" xfId="8" applyNumberFormat="1" applyFont="1" applyBorder="1" applyAlignment="1">
      <alignment horizontal="right" vertical="center"/>
    </xf>
    <xf numFmtId="3" fontId="70" fillId="0" borderId="17" xfId="8" applyNumberFormat="1" applyFont="1" applyBorder="1" applyAlignment="1">
      <alignment horizontal="right" vertical="center" wrapText="1"/>
    </xf>
    <xf numFmtId="3" fontId="70" fillId="0" borderId="10" xfId="8" applyNumberFormat="1" applyFont="1" applyBorder="1" applyAlignment="1">
      <alignment horizontal="right" vertical="center" wrapText="1"/>
    </xf>
    <xf numFmtId="3" fontId="70" fillId="0" borderId="18" xfId="8" applyNumberFormat="1" applyFont="1" applyBorder="1" applyAlignment="1">
      <alignment horizontal="right" vertical="center" wrapText="1"/>
    </xf>
    <xf numFmtId="0" fontId="53" fillId="0" borderId="7" xfId="8" applyFont="1" applyBorder="1" applyAlignment="1">
      <alignment horizontal="center" vertical="center"/>
    </xf>
    <xf numFmtId="0" fontId="53" fillId="0" borderId="5" xfId="8" applyFont="1" applyBorder="1" applyAlignment="1">
      <alignment horizontal="center" vertical="center"/>
    </xf>
    <xf numFmtId="3" fontId="71" fillId="0" borderId="15" xfId="8" applyNumberFormat="1" applyFont="1" applyBorder="1" applyAlignment="1">
      <alignment horizontal="right" vertical="center"/>
    </xf>
    <xf numFmtId="3" fontId="71" fillId="0" borderId="16" xfId="8" applyNumberFormat="1" applyFont="1" applyBorder="1" applyAlignment="1">
      <alignment horizontal="right" vertical="center"/>
    </xf>
    <xf numFmtId="3" fontId="71" fillId="0" borderId="75" xfId="8" applyNumberFormat="1" applyFont="1" applyBorder="1" applyAlignment="1">
      <alignment horizontal="right" vertical="center"/>
    </xf>
    <xf numFmtId="0" fontId="49" fillId="0" borderId="17" xfId="8" applyFont="1" applyBorder="1" applyAlignment="1">
      <alignment horizontal="left" vertical="center" wrapText="1"/>
    </xf>
    <xf numFmtId="0" fontId="49" fillId="0" borderId="10" xfId="8" applyFont="1" applyBorder="1" applyAlignment="1">
      <alignment horizontal="left" vertical="center" wrapText="1"/>
    </xf>
    <xf numFmtId="0" fontId="49" fillId="0" borderId="18" xfId="8" applyFont="1" applyBorder="1" applyAlignment="1">
      <alignment horizontal="left" vertical="center" wrapText="1"/>
    </xf>
    <xf numFmtId="3" fontId="75" fillId="0" borderId="17" xfId="8" applyNumberFormat="1" applyFont="1" applyBorder="1" applyAlignment="1">
      <alignment horizontal="right" vertical="center" wrapText="1"/>
    </xf>
    <xf numFmtId="3" fontId="75" fillId="0" borderId="10" xfId="8" applyNumberFormat="1" applyFont="1" applyBorder="1" applyAlignment="1">
      <alignment horizontal="right" vertical="center" wrapText="1"/>
    </xf>
    <xf numFmtId="3" fontId="75" fillId="0" borderId="18" xfId="8" applyNumberFormat="1" applyFont="1" applyBorder="1" applyAlignment="1">
      <alignment horizontal="right" vertical="center" wrapText="1"/>
    </xf>
    <xf numFmtId="0" fontId="50" fillId="0" borderId="66" xfId="8" applyFont="1" applyBorder="1" applyAlignment="1">
      <alignment horizontal="left" vertical="center" wrapText="1"/>
    </xf>
    <xf numFmtId="0" fontId="50" fillId="0" borderId="0" xfId="8" applyFont="1" applyAlignment="1">
      <alignment horizontal="left" vertical="center" wrapText="1"/>
    </xf>
    <xf numFmtId="0" fontId="50" fillId="0" borderId="114" xfId="8" applyFont="1" applyBorder="1" applyAlignment="1">
      <alignment horizontal="left" vertical="center" wrapText="1"/>
    </xf>
    <xf numFmtId="3" fontId="70" fillId="0" borderId="116" xfId="8" applyNumberFormat="1" applyFont="1" applyBorder="1" applyAlignment="1">
      <alignment horizontal="right" vertical="center"/>
    </xf>
    <xf numFmtId="3" fontId="74" fillId="0" borderId="66" xfId="8" applyNumberFormat="1" applyFont="1" applyBorder="1" applyAlignment="1">
      <alignment horizontal="right" vertical="center" wrapText="1"/>
    </xf>
    <xf numFmtId="3" fontId="74" fillId="0" borderId="0" xfId="8" applyNumberFormat="1" applyFont="1" applyAlignment="1">
      <alignment horizontal="right" vertical="center" wrapText="1"/>
    </xf>
    <xf numFmtId="3" fontId="74" fillId="0" borderId="114" xfId="8" applyNumberFormat="1" applyFont="1" applyBorder="1" applyAlignment="1">
      <alignment horizontal="right" vertical="center" wrapText="1"/>
    </xf>
    <xf numFmtId="3" fontId="71" fillId="0" borderId="108" xfId="8" applyNumberFormat="1" applyFont="1" applyBorder="1" applyAlignment="1">
      <alignment horizontal="right" vertical="center"/>
    </xf>
    <xf numFmtId="3" fontId="71" fillId="0" borderId="102" xfId="8" applyNumberFormat="1" applyFont="1" applyBorder="1" applyAlignment="1">
      <alignment horizontal="right" vertical="center"/>
    </xf>
    <xf numFmtId="3" fontId="71" fillId="0" borderId="109" xfId="8" applyNumberFormat="1" applyFont="1" applyBorder="1" applyAlignment="1">
      <alignment horizontal="right" vertical="center"/>
    </xf>
    <xf numFmtId="0" fontId="50" fillId="0" borderId="19" xfId="8" applyFont="1" applyBorder="1" applyAlignment="1">
      <alignment horizontal="left" vertical="center" wrapText="1"/>
    </xf>
    <xf numFmtId="0" fontId="50" fillId="0" borderId="20" xfId="8" applyFont="1" applyBorder="1" applyAlignment="1">
      <alignment horizontal="left" vertical="center" wrapText="1"/>
    </xf>
    <xf numFmtId="0" fontId="50" fillId="0" borderId="77" xfId="8" applyFont="1" applyBorder="1" applyAlignment="1">
      <alignment horizontal="left" vertical="center" wrapText="1"/>
    </xf>
    <xf numFmtId="3" fontId="70" fillId="0" borderId="19" xfId="8" applyNumberFormat="1" applyFont="1" applyBorder="1" applyAlignment="1">
      <alignment horizontal="right" vertical="center"/>
    </xf>
    <xf numFmtId="3" fontId="70" fillId="0" borderId="20" xfId="8" applyNumberFormat="1" applyFont="1" applyBorder="1" applyAlignment="1">
      <alignment horizontal="right" vertical="center"/>
    </xf>
    <xf numFmtId="3" fontId="70" fillId="0" borderId="77" xfId="8" applyNumberFormat="1" applyFont="1" applyBorder="1" applyAlignment="1">
      <alignment horizontal="right" vertical="center"/>
    </xf>
    <xf numFmtId="3" fontId="70" fillId="0" borderId="19" xfId="8" applyNumberFormat="1" applyFont="1" applyBorder="1" applyAlignment="1">
      <alignment horizontal="right" vertical="center" wrapText="1"/>
    </xf>
    <xf numFmtId="3" fontId="70" fillId="0" borderId="20" xfId="8" applyNumberFormat="1" applyFont="1" applyBorder="1" applyAlignment="1">
      <alignment horizontal="right" vertical="center" wrapText="1"/>
    </xf>
    <xf numFmtId="3" fontId="70" fillId="0" borderId="77" xfId="8" applyNumberFormat="1" applyFont="1" applyBorder="1" applyAlignment="1">
      <alignment horizontal="right" vertical="center" wrapText="1"/>
    </xf>
    <xf numFmtId="0" fontId="46" fillId="10" borderId="0" xfId="8" applyFont="1" applyFill="1" applyAlignment="1">
      <alignment horizontal="center" vertical="center"/>
    </xf>
    <xf numFmtId="0" fontId="46" fillId="0" borderId="21" xfId="8" applyFont="1" applyBorder="1" applyAlignment="1">
      <alignment horizontal="left" vertical="center"/>
    </xf>
    <xf numFmtId="0" fontId="46" fillId="0" borderId="11" xfId="8" applyFont="1" applyBorder="1" applyAlignment="1">
      <alignment horizontal="left" vertical="center"/>
    </xf>
    <xf numFmtId="0" fontId="46" fillId="0" borderId="82" xfId="8" applyFont="1" applyBorder="1" applyAlignment="1">
      <alignment horizontal="left" vertical="center"/>
    </xf>
    <xf numFmtId="3" fontId="76" fillId="0" borderId="84" xfId="10" applyNumberFormat="1" applyFont="1" applyFill="1" applyBorder="1" applyAlignment="1">
      <alignment horizontal="right" vertical="center" wrapText="1"/>
    </xf>
    <xf numFmtId="3" fontId="76" fillId="0" borderId="85" xfId="10" applyNumberFormat="1" applyFont="1" applyFill="1" applyBorder="1" applyAlignment="1">
      <alignment horizontal="right" vertical="center" wrapText="1"/>
    </xf>
    <xf numFmtId="3" fontId="76" fillId="0" borderId="120" xfId="10" applyNumberFormat="1" applyFont="1" applyFill="1" applyBorder="1" applyAlignment="1">
      <alignment horizontal="right" vertical="center" wrapText="1"/>
    </xf>
    <xf numFmtId="0" fontId="49" fillId="0" borderId="75" xfId="8" applyFont="1" applyBorder="1" applyAlignment="1">
      <alignment horizontal="center" vertical="center" textRotation="90"/>
    </xf>
    <xf numFmtId="0" fontId="49" fillId="0" borderId="18" xfId="8" applyFont="1" applyBorder="1" applyAlignment="1">
      <alignment horizontal="center" vertical="center" textRotation="90"/>
    </xf>
    <xf numFmtId="0" fontId="49" fillId="0" borderId="77" xfId="8" applyFont="1" applyBorder="1" applyAlignment="1">
      <alignment horizontal="center" vertical="center" textRotation="90"/>
    </xf>
    <xf numFmtId="0" fontId="50" fillId="0" borderId="15" xfId="8" applyFont="1" applyBorder="1" applyAlignment="1">
      <alignment horizontal="left" vertical="center"/>
    </xf>
    <xf numFmtId="0" fontId="50" fillId="0" borderId="16" xfId="8" applyFont="1" applyBorder="1" applyAlignment="1">
      <alignment horizontal="left" vertical="center"/>
    </xf>
    <xf numFmtId="0" fontId="50" fillId="0" borderId="75" xfId="8" applyFont="1" applyBorder="1" applyAlignment="1">
      <alignment horizontal="left" vertical="center"/>
    </xf>
    <xf numFmtId="3" fontId="19" fillId="0" borderId="15" xfId="8" applyNumberFormat="1" applyFont="1" applyBorder="1" applyAlignment="1">
      <alignment horizontal="right" vertical="center"/>
    </xf>
    <xf numFmtId="3" fontId="19" fillId="0" borderId="16" xfId="8" applyNumberFormat="1" applyFont="1" applyBorder="1" applyAlignment="1">
      <alignment horizontal="right" vertical="center"/>
    </xf>
    <xf numFmtId="3" fontId="19" fillId="0" borderId="75" xfId="8" applyNumberFormat="1" applyFont="1" applyBorder="1" applyAlignment="1">
      <alignment horizontal="right" vertical="center"/>
    </xf>
    <xf numFmtId="3" fontId="56" fillId="10" borderId="0" xfId="10" applyNumberFormat="1" applyFont="1" applyFill="1" applyBorder="1" applyAlignment="1">
      <alignment horizontal="center" vertical="center"/>
    </xf>
    <xf numFmtId="3" fontId="46" fillId="10" borderId="0" xfId="1" quotePrefix="1" applyNumberFormat="1" applyFont="1" applyFill="1" applyBorder="1" applyAlignment="1">
      <alignment horizontal="center" vertical="center"/>
    </xf>
    <xf numFmtId="0" fontId="49" fillId="0" borderId="27" xfId="8" applyFont="1" applyBorder="1" applyAlignment="1">
      <alignment horizontal="center" vertical="center" textRotation="90" wrapText="1"/>
    </xf>
    <xf numFmtId="0" fontId="49" fillId="0" borderId="45" xfId="8" applyFont="1" applyBorder="1" applyAlignment="1">
      <alignment horizontal="center" vertical="center" textRotation="90" wrapText="1"/>
    </xf>
    <xf numFmtId="0" fontId="49" fillId="0" borderId="48" xfId="8" applyFont="1" applyBorder="1" applyAlignment="1">
      <alignment horizontal="center" vertical="center" textRotation="90" wrapText="1"/>
    </xf>
    <xf numFmtId="0" fontId="49" fillId="0" borderId="66" xfId="8" applyFont="1" applyBorder="1" applyAlignment="1">
      <alignment horizontal="center" vertical="center" textRotation="90"/>
    </xf>
    <xf numFmtId="0" fontId="49" fillId="0" borderId="116" xfId="8" applyFont="1" applyBorder="1" applyAlignment="1">
      <alignment horizontal="center" vertical="center" textRotation="90"/>
    </xf>
    <xf numFmtId="0" fontId="49" fillId="0" borderId="5" xfId="8" applyFont="1" applyBorder="1" applyAlignment="1">
      <alignment horizontal="center" vertical="center" textRotation="90"/>
    </xf>
    <xf numFmtId="0" fontId="50" fillId="0" borderId="17" xfId="0" applyFont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 wrapText="1"/>
    </xf>
    <xf numFmtId="0" fontId="50" fillId="0" borderId="18" xfId="0" applyFont="1" applyBorder="1" applyAlignment="1">
      <alignment horizontal="left" vertical="center" wrapText="1"/>
    </xf>
    <xf numFmtId="0" fontId="51" fillId="10" borderId="0" xfId="8" applyFont="1" applyFill="1" applyAlignment="1">
      <alignment horizontal="center" vertical="center"/>
    </xf>
    <xf numFmtId="0" fontId="53" fillId="0" borderId="17" xfId="8" applyFont="1" applyBorder="1" applyAlignment="1">
      <alignment horizontal="left" vertical="center" wrapText="1"/>
    </xf>
    <xf numFmtId="0" fontId="53" fillId="0" borderId="10" xfId="8" applyFont="1" applyBorder="1" applyAlignment="1">
      <alignment horizontal="left" vertical="center" wrapText="1"/>
    </xf>
    <xf numFmtId="0" fontId="53" fillId="0" borderId="18" xfId="8" applyFont="1" applyBorder="1" applyAlignment="1">
      <alignment horizontal="left" vertical="center" wrapText="1"/>
    </xf>
    <xf numFmtId="0" fontId="46" fillId="0" borderId="19" xfId="8" applyFont="1" applyBorder="1" applyAlignment="1">
      <alignment horizontal="left" vertical="center"/>
    </xf>
    <xf numFmtId="0" fontId="46" fillId="0" borderId="20" xfId="8" applyFont="1" applyBorder="1" applyAlignment="1">
      <alignment horizontal="left" vertical="center"/>
    </xf>
    <xf numFmtId="0" fontId="46" fillId="0" borderId="77" xfId="8" applyFont="1" applyBorder="1" applyAlignment="1">
      <alignment horizontal="left" vertical="center"/>
    </xf>
    <xf numFmtId="172" fontId="72" fillId="0" borderId="19" xfId="8" applyNumberFormat="1" applyFont="1" applyBorder="1" applyAlignment="1">
      <alignment horizontal="right" vertical="center"/>
    </xf>
    <xf numFmtId="172" fontId="72" fillId="0" borderId="20" xfId="8" applyNumberFormat="1" applyFont="1" applyBorder="1" applyAlignment="1">
      <alignment horizontal="right" vertical="center"/>
    </xf>
    <xf numFmtId="172" fontId="72" fillId="0" borderId="77" xfId="8" applyNumberFormat="1" applyFont="1" applyBorder="1" applyAlignment="1">
      <alignment horizontal="right" vertical="center"/>
    </xf>
    <xf numFmtId="0" fontId="46" fillId="10" borderId="12" xfId="8" applyFont="1" applyFill="1" applyBorder="1" applyAlignment="1">
      <alignment horizontal="center" vertical="center"/>
    </xf>
    <xf numFmtId="0" fontId="71" fillId="0" borderId="17" xfId="8" applyFont="1" applyBorder="1" applyAlignment="1">
      <alignment horizontal="right" vertical="center" wrapText="1"/>
    </xf>
    <xf numFmtId="0" fontId="71" fillId="0" borderId="10" xfId="8" applyFont="1" applyBorder="1" applyAlignment="1">
      <alignment horizontal="right" vertical="center" wrapText="1"/>
    </xf>
    <xf numFmtId="0" fontId="71" fillId="0" borderId="18" xfId="8" applyFont="1" applyBorder="1" applyAlignment="1">
      <alignment horizontal="right" vertical="center" wrapText="1"/>
    </xf>
    <xf numFmtId="0" fontId="71" fillId="0" borderId="108" xfId="0" applyFont="1" applyBorder="1" applyAlignment="1">
      <alignment horizontal="right"/>
    </xf>
    <xf numFmtId="0" fontId="71" fillId="0" borderId="102" xfId="0" applyFont="1" applyBorder="1" applyAlignment="1">
      <alignment horizontal="right"/>
    </xf>
    <xf numFmtId="0" fontId="71" fillId="0" borderId="109" xfId="0" applyFont="1" applyBorder="1" applyAlignment="1">
      <alignment horizontal="right"/>
    </xf>
    <xf numFmtId="3" fontId="72" fillId="0" borderId="9" xfId="8" applyNumberFormat="1" applyFont="1" applyBorder="1" applyAlignment="1">
      <alignment horizontal="right" vertical="center"/>
    </xf>
    <xf numFmtId="0" fontId="49" fillId="0" borderId="71" xfId="8" applyFont="1" applyBorder="1" applyAlignment="1">
      <alignment horizontal="center" vertical="center" textRotation="90"/>
    </xf>
    <xf numFmtId="0" fontId="49" fillId="0" borderId="114" xfId="8" applyFont="1" applyBorder="1" applyAlignment="1">
      <alignment horizontal="center" vertical="center" textRotation="90"/>
    </xf>
    <xf numFmtId="0" fontId="49" fillId="0" borderId="124" xfId="8" applyFont="1" applyBorder="1" applyAlignment="1">
      <alignment horizontal="center" vertical="center" textRotation="90"/>
    </xf>
    <xf numFmtId="0" fontId="49" fillId="0" borderId="15" xfId="8" applyFont="1" applyBorder="1" applyAlignment="1">
      <alignment horizontal="center" vertical="center"/>
    </xf>
    <xf numFmtId="0" fontId="49" fillId="0" borderId="16" xfId="8" applyFont="1" applyBorder="1" applyAlignment="1">
      <alignment horizontal="center" vertical="center"/>
    </xf>
    <xf numFmtId="0" fontId="49" fillId="0" borderId="75" xfId="8" applyFont="1" applyBorder="1" applyAlignment="1">
      <alignment horizontal="center" vertical="center"/>
    </xf>
    <xf numFmtId="0" fontId="49" fillId="0" borderId="15" xfId="8" applyFont="1" applyBorder="1" applyAlignment="1">
      <alignment horizontal="center" vertical="center" wrapText="1"/>
    </xf>
    <xf numFmtId="0" fontId="49" fillId="0" borderId="16" xfId="8" applyFont="1" applyBorder="1" applyAlignment="1">
      <alignment horizontal="center" vertical="center" wrapText="1"/>
    </xf>
    <xf numFmtId="0" fontId="49" fillId="0" borderId="75" xfId="8" applyFont="1" applyBorder="1" applyAlignment="1">
      <alignment horizontal="center" vertical="center" wrapText="1"/>
    </xf>
    <xf numFmtId="3" fontId="72" fillId="0" borderId="23" xfId="0" applyNumberFormat="1" applyFont="1" applyBorder="1" applyAlignment="1">
      <alignment horizontal="right" vertical="center"/>
    </xf>
    <xf numFmtId="3" fontId="72" fillId="0" borderId="6" xfId="0" applyNumberFormat="1" applyFont="1" applyBorder="1" applyAlignment="1">
      <alignment horizontal="right" vertical="center"/>
    </xf>
    <xf numFmtId="3" fontId="72" fillId="0" borderId="22" xfId="0" applyNumberFormat="1" applyFont="1" applyBorder="1" applyAlignment="1">
      <alignment horizontal="right" vertical="center"/>
    </xf>
    <xf numFmtId="0" fontId="49" fillId="0" borderId="9" xfId="8" applyFont="1" applyBorder="1" applyAlignment="1">
      <alignment horizontal="center" vertical="center" textRotation="90"/>
    </xf>
    <xf numFmtId="0" fontId="71" fillId="0" borderId="9" xfId="0" applyFont="1" applyBorder="1" applyAlignment="1">
      <alignment horizontal="right"/>
    </xf>
    <xf numFmtId="3" fontId="71" fillId="0" borderId="9" xfId="8" applyNumberFormat="1" applyFont="1" applyBorder="1" applyAlignment="1">
      <alignment horizontal="right"/>
    </xf>
    <xf numFmtId="0" fontId="71" fillId="12" borderId="9" xfId="8" applyFont="1" applyFill="1" applyBorder="1" applyAlignment="1">
      <alignment horizontal="right" vertical="center" wrapText="1"/>
    </xf>
    <xf numFmtId="0" fontId="71" fillId="0" borderId="17" xfId="8" applyFont="1" applyBorder="1" applyAlignment="1">
      <alignment horizontal="right" vertical="center"/>
    </xf>
    <xf numFmtId="0" fontId="71" fillId="0" borderId="10" xfId="8" applyFont="1" applyBorder="1" applyAlignment="1">
      <alignment horizontal="right" vertical="center"/>
    </xf>
    <xf numFmtId="0" fontId="71" fillId="0" borderId="18" xfId="8" applyFont="1" applyBorder="1" applyAlignment="1">
      <alignment horizontal="right" vertical="center"/>
    </xf>
    <xf numFmtId="3" fontId="71" fillId="0" borderId="9" xfId="8" applyNumberFormat="1" applyFont="1" applyBorder="1" applyAlignment="1">
      <alignment horizontal="right" vertical="center" wrapText="1"/>
    </xf>
    <xf numFmtId="0" fontId="71" fillId="12" borderId="17" xfId="8" applyFont="1" applyFill="1" applyBorder="1" applyAlignment="1">
      <alignment horizontal="right" vertical="center" wrapText="1"/>
    </xf>
    <xf numFmtId="0" fontId="71" fillId="12" borderId="10" xfId="8" applyFont="1" applyFill="1" applyBorder="1" applyAlignment="1">
      <alignment horizontal="right" vertical="center" wrapText="1"/>
    </xf>
    <xf numFmtId="0" fontId="71" fillId="12" borderId="18" xfId="8" applyFont="1" applyFill="1" applyBorder="1" applyAlignment="1">
      <alignment horizontal="right" vertical="center" wrapText="1"/>
    </xf>
    <xf numFmtId="0" fontId="53" fillId="12" borderId="9" xfId="8" applyFont="1" applyFill="1" applyBorder="1" applyAlignment="1">
      <alignment horizontal="right" vertical="center" wrapText="1"/>
    </xf>
    <xf numFmtId="0" fontId="72" fillId="0" borderId="17" xfId="8" applyFont="1" applyBorder="1" applyAlignment="1">
      <alignment horizontal="right" vertical="center" wrapText="1"/>
    </xf>
    <xf numFmtId="0" fontId="72" fillId="0" borderId="10" xfId="8" applyFont="1" applyBorder="1" applyAlignment="1">
      <alignment horizontal="right" vertical="center" wrapText="1"/>
    </xf>
    <xf numFmtId="0" fontId="72" fillId="0" borderId="18" xfId="8" applyFont="1" applyBorder="1" applyAlignment="1">
      <alignment horizontal="right" vertical="center" wrapText="1"/>
    </xf>
    <xf numFmtId="0" fontId="72" fillId="0" borderId="17" xfId="8" applyFont="1" applyBorder="1" applyAlignment="1">
      <alignment horizontal="right" vertical="center"/>
    </xf>
    <xf numFmtId="0" fontId="72" fillId="0" borderId="10" xfId="8" applyFont="1" applyBorder="1" applyAlignment="1">
      <alignment horizontal="right" vertical="center"/>
    </xf>
    <xf numFmtId="0" fontId="72" fillId="0" borderId="18" xfId="8" applyFont="1" applyBorder="1" applyAlignment="1">
      <alignment horizontal="right" vertical="center"/>
    </xf>
    <xf numFmtId="0" fontId="50" fillId="0" borderId="17" xfId="8" applyFont="1" applyBorder="1" applyAlignment="1">
      <alignment horizontal="center" vertical="center" wrapText="1"/>
    </xf>
    <xf numFmtId="0" fontId="50" fillId="0" borderId="10" xfId="8" applyFont="1" applyBorder="1" applyAlignment="1">
      <alignment horizontal="center" vertical="center" wrapText="1"/>
    </xf>
    <xf numFmtId="0" fontId="50" fillId="0" borderId="18" xfId="8" applyFont="1" applyBorder="1" applyAlignment="1">
      <alignment horizontal="center" vertical="center" wrapText="1"/>
    </xf>
    <xf numFmtId="0" fontId="49" fillId="0" borderId="7" xfId="8" applyFont="1" applyBorder="1" applyAlignment="1">
      <alignment horizontal="center" vertical="center" textRotation="90"/>
    </xf>
    <xf numFmtId="0" fontId="79" fillId="0" borderId="17" xfId="0" applyFont="1" applyBorder="1" applyAlignment="1">
      <alignment horizontal="right"/>
    </xf>
    <xf numFmtId="0" fontId="79" fillId="0" borderId="10" xfId="0" applyFont="1" applyBorder="1" applyAlignment="1">
      <alignment horizontal="right"/>
    </xf>
    <xf numFmtId="0" fontId="79" fillId="0" borderId="18" xfId="0" applyFont="1" applyBorder="1" applyAlignment="1">
      <alignment horizontal="right"/>
    </xf>
    <xf numFmtId="3" fontId="71" fillId="0" borderId="17" xfId="8" applyNumberFormat="1" applyFont="1" applyBorder="1" applyAlignment="1">
      <alignment horizontal="right"/>
    </xf>
    <xf numFmtId="3" fontId="71" fillId="0" borderId="10" xfId="8" applyNumberFormat="1" applyFont="1" applyBorder="1" applyAlignment="1">
      <alignment horizontal="right"/>
    </xf>
    <xf numFmtId="3" fontId="71" fillId="0" borderId="18" xfId="8" applyNumberFormat="1" applyFont="1" applyBorder="1" applyAlignment="1">
      <alignment horizontal="right"/>
    </xf>
    <xf numFmtId="0" fontId="71" fillId="0" borderId="17" xfId="8" applyFont="1" applyBorder="1" applyAlignment="1">
      <alignment horizontal="right" vertical="top" wrapText="1"/>
    </xf>
    <xf numFmtId="0" fontId="71" fillId="0" borderId="10" xfId="8" applyFont="1" applyBorder="1" applyAlignment="1">
      <alignment horizontal="right" vertical="top" wrapText="1"/>
    </xf>
    <xf numFmtId="0" fontId="71" fillId="0" borderId="18" xfId="8" applyFont="1" applyBorder="1" applyAlignment="1">
      <alignment horizontal="right" vertical="top" wrapText="1"/>
    </xf>
    <xf numFmtId="0" fontId="59" fillId="0" borderId="130" xfId="0" applyFont="1" applyBorder="1" applyAlignment="1">
      <alignment horizontal="center" vertical="center"/>
    </xf>
    <xf numFmtId="0" fontId="59" fillId="0" borderId="131" xfId="0" applyFont="1" applyBorder="1" applyAlignment="1">
      <alignment horizontal="center" vertical="center"/>
    </xf>
    <xf numFmtId="0" fontId="59" fillId="0" borderId="132" xfId="0" applyFont="1" applyBorder="1" applyAlignment="1">
      <alignment horizontal="center" vertical="center"/>
    </xf>
    <xf numFmtId="0" fontId="49" fillId="0" borderId="133" xfId="8" applyFont="1" applyBorder="1" applyAlignment="1">
      <alignment horizontal="center" vertical="center"/>
    </xf>
    <xf numFmtId="0" fontId="49" fillId="0" borderId="134" xfId="8" applyFont="1" applyBorder="1" applyAlignment="1">
      <alignment horizontal="center" vertical="center"/>
    </xf>
    <xf numFmtId="0" fontId="49" fillId="0" borderId="135" xfId="8" applyFont="1" applyBorder="1" applyAlignment="1">
      <alignment horizontal="center" vertical="center"/>
    </xf>
    <xf numFmtId="0" fontId="49" fillId="0" borderId="136" xfId="8" applyFont="1" applyBorder="1" applyAlignment="1">
      <alignment horizontal="center" vertical="center"/>
    </xf>
    <xf numFmtId="0" fontId="49" fillId="0" borderId="137" xfId="8" applyFont="1" applyBorder="1" applyAlignment="1">
      <alignment horizontal="center" vertical="center"/>
    </xf>
    <xf numFmtId="0" fontId="0" fillId="0" borderId="125" xfId="0" applyBorder="1" applyAlignment="1">
      <alignment horizontal="center"/>
    </xf>
    <xf numFmtId="0" fontId="80" fillId="0" borderId="140" xfId="0" applyFont="1" applyBorder="1" applyAlignment="1">
      <alignment horizontal="center"/>
    </xf>
    <xf numFmtId="0" fontId="80" fillId="0" borderId="12" xfId="0" applyFont="1" applyBorder="1" applyAlignment="1">
      <alignment horizontal="center"/>
    </xf>
    <xf numFmtId="0" fontId="80" fillId="0" borderId="124" xfId="0" applyFont="1" applyBorder="1" applyAlignment="1">
      <alignment horizontal="center"/>
    </xf>
    <xf numFmtId="0" fontId="80" fillId="0" borderId="96" xfId="0" applyFont="1" applyBorder="1" applyAlignment="1">
      <alignment horizontal="center"/>
    </xf>
    <xf numFmtId="0" fontId="80" fillId="0" borderId="126" xfId="0" applyFont="1" applyBorder="1" applyAlignment="1">
      <alignment horizontal="center"/>
    </xf>
    <xf numFmtId="0" fontId="80" fillId="0" borderId="127" xfId="0" applyFont="1" applyBorder="1" applyAlignment="1">
      <alignment horizontal="center"/>
    </xf>
    <xf numFmtId="0" fontId="80" fillId="0" borderId="141" xfId="0" applyFont="1" applyBorder="1" applyAlignment="1">
      <alignment horizontal="center"/>
    </xf>
    <xf numFmtId="0" fontId="49" fillId="0" borderId="126" xfId="8" applyFont="1" applyBorder="1" applyAlignment="1">
      <alignment horizontal="left" vertical="center"/>
    </xf>
    <xf numFmtId="0" fontId="49" fillId="0" borderId="127" xfId="8" applyFont="1" applyBorder="1" applyAlignment="1">
      <alignment horizontal="left" vertical="center"/>
    </xf>
    <xf numFmtId="0" fontId="49" fillId="0" borderId="128" xfId="8" applyFont="1" applyBorder="1" applyAlignment="1">
      <alignment horizontal="left" vertical="center"/>
    </xf>
    <xf numFmtId="172" fontId="72" fillId="0" borderId="126" xfId="8" applyNumberFormat="1" applyFont="1" applyBorder="1" applyAlignment="1">
      <alignment horizontal="right" vertical="center" wrapText="1"/>
    </xf>
    <xf numFmtId="172" fontId="72" fillId="0" borderId="127" xfId="8" applyNumberFormat="1" applyFont="1" applyBorder="1" applyAlignment="1">
      <alignment horizontal="right" vertical="center" wrapText="1"/>
    </xf>
    <xf numFmtId="172" fontId="72" fillId="0" borderId="128" xfId="8" applyNumberFormat="1" applyFont="1" applyBorder="1" applyAlignment="1">
      <alignment horizontal="right" vertical="center" wrapText="1"/>
    </xf>
    <xf numFmtId="0" fontId="61" fillId="0" borderId="108" xfId="0" applyFont="1" applyBorder="1" applyAlignment="1">
      <alignment horizontal="center" vertical="center"/>
    </xf>
    <xf numFmtId="0" fontId="61" fillId="0" borderId="102" xfId="0" applyFont="1" applyBorder="1" applyAlignment="1">
      <alignment horizontal="center" vertical="center"/>
    </xf>
    <xf numFmtId="0" fontId="50" fillId="0" borderId="9" xfId="8" applyFont="1" applyBorder="1" applyAlignment="1">
      <alignment horizontal="left" vertical="center" wrapText="1"/>
    </xf>
    <xf numFmtId="3" fontId="72" fillId="0" borderId="9" xfId="0" applyNumberFormat="1" applyFont="1" applyBorder="1" applyAlignment="1">
      <alignment horizontal="right"/>
    </xf>
    <xf numFmtId="0" fontId="50" fillId="0" borderId="9" xfId="8" applyFont="1" applyBorder="1" applyAlignment="1">
      <alignment horizontal="left" vertical="center"/>
    </xf>
    <xf numFmtId="3" fontId="81" fillId="0" borderId="9" xfId="0" applyNumberFormat="1" applyFont="1" applyBorder="1" applyAlignment="1">
      <alignment horizontal="right" vertical="center"/>
    </xf>
    <xf numFmtId="0" fontId="83" fillId="0" borderId="17" xfId="0" applyFont="1" applyBorder="1" applyAlignment="1">
      <alignment horizontal="center" vertical="center"/>
    </xf>
    <xf numFmtId="0" fontId="83" fillId="0" borderId="10" xfId="0" applyFont="1" applyBorder="1" applyAlignment="1">
      <alignment horizontal="center" vertical="center"/>
    </xf>
    <xf numFmtId="0" fontId="83" fillId="0" borderId="18" xfId="0" applyFont="1" applyBorder="1" applyAlignment="1">
      <alignment horizontal="center" vertical="center"/>
    </xf>
    <xf numFmtId="0" fontId="46" fillId="0" borderId="22" xfId="8" applyFont="1" applyBorder="1" applyAlignment="1">
      <alignment horizontal="center" vertical="center" textRotation="90" wrapText="1"/>
    </xf>
    <xf numFmtId="0" fontId="53" fillId="0" borderId="18" xfId="8" applyFont="1" applyBorder="1" applyAlignment="1">
      <alignment horizontal="center" vertical="center" textRotation="90" wrapText="1"/>
    </xf>
    <xf numFmtId="0" fontId="53" fillId="0" borderId="128" xfId="8" applyFont="1" applyBorder="1" applyAlignment="1">
      <alignment horizontal="center" vertical="center" textRotation="90" wrapText="1"/>
    </xf>
    <xf numFmtId="0" fontId="49" fillId="0" borderId="5" xfId="8" applyFont="1" applyBorder="1" applyAlignment="1">
      <alignment horizontal="left" vertical="center"/>
    </xf>
    <xf numFmtId="3" fontId="81" fillId="0" borderId="5" xfId="0" applyNumberFormat="1" applyFont="1" applyBorder="1" applyAlignment="1">
      <alignment horizontal="right" vertical="center"/>
    </xf>
    <xf numFmtId="0" fontId="60" fillId="0" borderId="66" xfId="0" applyFont="1" applyBorder="1" applyAlignment="1">
      <alignment horizontal="center" vertical="center" textRotation="91" wrapText="1"/>
    </xf>
    <xf numFmtId="0" fontId="60" fillId="0" borderId="0" xfId="0" applyFont="1" applyAlignment="1">
      <alignment horizontal="center" vertical="center" textRotation="91" wrapText="1"/>
    </xf>
    <xf numFmtId="0" fontId="60" fillId="0" borderId="114" xfId="0" applyFont="1" applyBorder="1" applyAlignment="1">
      <alignment horizontal="center" vertical="center" textRotation="91" wrapText="1"/>
    </xf>
    <xf numFmtId="0" fontId="60" fillId="0" borderId="23" xfId="0" applyFont="1" applyBorder="1" applyAlignment="1">
      <alignment horizontal="center" vertical="center" textRotation="91" wrapText="1"/>
    </xf>
    <xf numFmtId="0" fontId="60" fillId="0" borderId="6" xfId="0" applyFont="1" applyBorder="1" applyAlignment="1">
      <alignment horizontal="center" vertical="center" textRotation="91" wrapText="1"/>
    </xf>
    <xf numFmtId="0" fontId="60" fillId="0" borderId="22" xfId="0" applyFont="1" applyBorder="1" applyAlignment="1">
      <alignment horizontal="center" vertical="center" textRotation="91" wrapText="1"/>
    </xf>
    <xf numFmtId="0" fontId="50" fillId="0" borderId="5" xfId="8" applyFont="1" applyBorder="1" applyAlignment="1">
      <alignment horizontal="left" vertical="center"/>
    </xf>
    <xf numFmtId="3" fontId="72" fillId="0" borderId="5" xfId="0" applyNumberFormat="1" applyFont="1" applyBorder="1" applyAlignment="1">
      <alignment horizontal="right"/>
    </xf>
    <xf numFmtId="3" fontId="82" fillId="0" borderId="9" xfId="0" applyNumberFormat="1" applyFont="1" applyBorder="1" applyAlignment="1">
      <alignment horizontal="center"/>
    </xf>
    <xf numFmtId="3" fontId="72" fillId="0" borderId="126" xfId="0" applyNumberFormat="1" applyFont="1" applyBorder="1" applyAlignment="1">
      <alignment horizontal="right"/>
    </xf>
    <xf numFmtId="3" fontId="72" fillId="0" borderId="127" xfId="0" applyNumberFormat="1" applyFont="1" applyBorder="1" applyAlignment="1">
      <alignment horizontal="right"/>
    </xf>
    <xf numFmtId="3" fontId="72" fillId="0" borderId="128" xfId="0" applyNumberFormat="1" applyFont="1" applyBorder="1" applyAlignment="1">
      <alignment horizontal="right"/>
    </xf>
    <xf numFmtId="0" fontId="53" fillId="0" borderId="9" xfId="8" applyFont="1" applyBorder="1" applyAlignment="1">
      <alignment horizontal="center" vertical="center"/>
    </xf>
    <xf numFmtId="0" fontId="53" fillId="0" borderId="125" xfId="8" applyFont="1" applyBorder="1" applyAlignment="1">
      <alignment horizontal="center" vertical="center"/>
    </xf>
    <xf numFmtId="0" fontId="60" fillId="0" borderId="9" xfId="0" applyFont="1" applyBorder="1" applyAlignment="1">
      <alignment horizontal="left" vertical="center"/>
    </xf>
    <xf numFmtId="0" fontId="60" fillId="0" borderId="125" xfId="0" applyFont="1" applyBorder="1" applyAlignment="1">
      <alignment horizontal="left" vertical="center"/>
    </xf>
    <xf numFmtId="0" fontId="50" fillId="0" borderId="17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142" xfId="0" applyFont="1" applyBorder="1" applyAlignment="1">
      <alignment horizontal="center" vertical="center"/>
    </xf>
    <xf numFmtId="0" fontId="62" fillId="10" borderId="0" xfId="0" applyFont="1" applyFill="1" applyAlignment="1">
      <alignment horizontal="center" wrapText="1"/>
    </xf>
    <xf numFmtId="0" fontId="50" fillId="0" borderId="126" xfId="0" applyFont="1" applyBorder="1" applyAlignment="1">
      <alignment horizontal="center" vertical="center"/>
    </xf>
    <xf numFmtId="0" fontId="50" fillId="0" borderId="127" xfId="0" applyFont="1" applyBorder="1" applyAlignment="1">
      <alignment horizontal="center" vertical="center"/>
    </xf>
    <xf numFmtId="0" fontId="50" fillId="0" borderId="141" xfId="0" applyFont="1" applyBorder="1" applyAlignment="1">
      <alignment horizontal="center" vertical="center"/>
    </xf>
    <xf numFmtId="0" fontId="59" fillId="0" borderId="17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9" fillId="0" borderId="18" xfId="0" applyFont="1" applyBorder="1" applyAlignment="1">
      <alignment horizontal="center" vertical="center"/>
    </xf>
    <xf numFmtId="0" fontId="60" fillId="0" borderId="108" xfId="0" applyFont="1" applyBorder="1" applyAlignment="1">
      <alignment horizontal="center" vertical="center" wrapText="1"/>
    </xf>
    <xf numFmtId="0" fontId="60" fillId="0" borderId="102" xfId="0" applyFont="1" applyBorder="1" applyAlignment="1">
      <alignment horizontal="center" vertical="center" wrapText="1"/>
    </xf>
    <xf numFmtId="0" fontId="60" fillId="0" borderId="109" xfId="0" applyFont="1" applyBorder="1" applyAlignment="1">
      <alignment horizontal="center" vertical="center" wrapText="1"/>
    </xf>
    <xf numFmtId="0" fontId="60" fillId="0" borderId="66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114" xfId="0" applyFont="1" applyBorder="1" applyAlignment="1">
      <alignment horizontal="center" vertical="center" wrapText="1"/>
    </xf>
    <xf numFmtId="0" fontId="60" fillId="0" borderId="140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60" fillId="0" borderId="124" xfId="0" applyFont="1" applyBorder="1" applyAlignment="1">
      <alignment horizontal="center" vertical="center" wrapText="1"/>
    </xf>
    <xf numFmtId="0" fontId="72" fillId="0" borderId="17" xfId="0" applyFont="1" applyBorder="1" applyAlignment="1">
      <alignment horizontal="center"/>
    </xf>
    <xf numFmtId="0" fontId="72" fillId="0" borderId="10" xfId="0" applyFont="1" applyBorder="1" applyAlignment="1">
      <alignment horizontal="center"/>
    </xf>
    <xf numFmtId="0" fontId="50" fillId="0" borderId="126" xfId="8" applyFont="1" applyBorder="1" applyAlignment="1">
      <alignment horizontal="left" vertical="center" wrapText="1"/>
    </xf>
    <xf numFmtId="0" fontId="50" fillId="0" borderId="127" xfId="8" applyFont="1" applyBorder="1" applyAlignment="1">
      <alignment horizontal="left" vertical="center" wrapText="1"/>
    </xf>
    <xf numFmtId="0" fontId="50" fillId="0" borderId="128" xfId="8" applyFont="1" applyBorder="1" applyAlignment="1">
      <alignment horizontal="left" vertical="center" wrapText="1"/>
    </xf>
    <xf numFmtId="172" fontId="91" fillId="16" borderId="47" xfId="0" applyNumberFormat="1" applyFont="1" applyFill="1" applyBorder="1" applyAlignment="1">
      <alignment horizontal="center" vertical="center"/>
    </xf>
    <xf numFmtId="172" fontId="91" fillId="16" borderId="24" xfId="0" applyNumberFormat="1" applyFont="1" applyFill="1" applyBorder="1" applyAlignment="1">
      <alignment horizontal="center" vertical="center"/>
    </xf>
    <xf numFmtId="172" fontId="91" fillId="16" borderId="27" xfId="0" applyNumberFormat="1" applyFont="1" applyFill="1" applyBorder="1" applyAlignment="1">
      <alignment horizontal="center" vertical="center"/>
    </xf>
    <xf numFmtId="172" fontId="91" fillId="16" borderId="49" xfId="0" applyNumberFormat="1" applyFont="1" applyFill="1" applyBorder="1" applyAlignment="1">
      <alignment horizontal="center" vertical="center"/>
    </xf>
    <xf numFmtId="172" fontId="91" fillId="16" borderId="3" xfId="0" applyNumberFormat="1" applyFont="1" applyFill="1" applyBorder="1" applyAlignment="1">
      <alignment horizontal="center" vertical="center"/>
    </xf>
    <xf numFmtId="172" fontId="91" fillId="16" borderId="48" xfId="0" applyNumberFormat="1" applyFont="1" applyFill="1" applyBorder="1" applyAlignment="1">
      <alignment horizontal="center" vertical="center"/>
    </xf>
    <xf numFmtId="172" fontId="6" fillId="16" borderId="38" xfId="8" applyNumberFormat="1" applyFont="1" applyFill="1" applyBorder="1" applyAlignment="1">
      <alignment horizontal="center" vertical="center"/>
    </xf>
    <xf numFmtId="172" fontId="6" fillId="16" borderId="11" xfId="8" applyNumberFormat="1" applyFont="1" applyFill="1" applyBorder="1" applyAlignment="1">
      <alignment horizontal="center" vertical="center"/>
    </xf>
    <xf numFmtId="172" fontId="6" fillId="16" borderId="21" xfId="8" applyNumberFormat="1" applyFont="1" applyFill="1" applyBorder="1" applyAlignment="1">
      <alignment horizontal="center" vertical="center" wrapText="1"/>
    </xf>
    <xf numFmtId="172" fontId="6" fillId="16" borderId="11" xfId="8" applyNumberFormat="1" applyFont="1" applyFill="1" applyBorder="1" applyAlignment="1">
      <alignment horizontal="center" vertical="center" wrapText="1"/>
    </xf>
    <xf numFmtId="172" fontId="6" fillId="16" borderId="82" xfId="8" applyNumberFormat="1" applyFont="1" applyFill="1" applyBorder="1" applyAlignment="1">
      <alignment horizontal="center" vertical="center" wrapText="1"/>
    </xf>
    <xf numFmtId="172" fontId="92" fillId="0" borderId="150" xfId="8" applyNumberFormat="1" applyFont="1" applyBorder="1" applyAlignment="1">
      <alignment horizontal="left" vertical="center"/>
    </xf>
    <xf numFmtId="172" fontId="92" fillId="0" borderId="78" xfId="8" applyNumberFormat="1" applyFont="1" applyBorder="1" applyAlignment="1">
      <alignment horizontal="left" vertical="center"/>
    </xf>
    <xf numFmtId="172" fontId="92" fillId="0" borderId="15" xfId="8" applyNumberFormat="1" applyFont="1" applyBorder="1" applyAlignment="1">
      <alignment horizontal="left" vertical="center"/>
    </xf>
    <xf numFmtId="172" fontId="94" fillId="0" borderId="15" xfId="8" applyNumberFormat="1" applyFont="1" applyBorder="1" applyAlignment="1">
      <alignment horizontal="right" vertical="center"/>
    </xf>
    <xf numFmtId="172" fontId="94" fillId="0" borderId="16" xfId="8" applyNumberFormat="1" applyFont="1" applyBorder="1" applyAlignment="1">
      <alignment horizontal="right" vertical="center"/>
    </xf>
    <xf numFmtId="172" fontId="94" fillId="0" borderId="75" xfId="8" applyNumberFormat="1" applyFont="1" applyBorder="1" applyAlignment="1">
      <alignment horizontal="right" vertical="center"/>
    </xf>
    <xf numFmtId="172" fontId="93" fillId="0" borderId="16" xfId="8" applyNumberFormat="1" applyFont="1" applyBorder="1" applyAlignment="1">
      <alignment horizontal="center" vertical="center"/>
    </xf>
    <xf numFmtId="172" fontId="93" fillId="0" borderId="75" xfId="8" applyNumberFormat="1" applyFont="1" applyBorder="1" applyAlignment="1">
      <alignment horizontal="center" vertical="center"/>
    </xf>
    <xf numFmtId="172" fontId="92" fillId="0" borderId="148" xfId="8" applyNumberFormat="1" applyFont="1" applyBorder="1" applyAlignment="1">
      <alignment horizontal="left" vertical="center"/>
    </xf>
    <xf numFmtId="172" fontId="92" fillId="0" borderId="9" xfId="8" applyNumberFormat="1" applyFont="1" applyBorder="1" applyAlignment="1">
      <alignment horizontal="left" vertical="center"/>
    </xf>
    <xf numFmtId="172" fontId="92" fillId="0" borderId="17" xfId="8" applyNumberFormat="1" applyFont="1" applyBorder="1" applyAlignment="1">
      <alignment horizontal="left" vertical="center"/>
    </xf>
    <xf numFmtId="172" fontId="94" fillId="0" borderId="23" xfId="8" applyNumberFormat="1" applyFont="1" applyBorder="1" applyAlignment="1">
      <alignment horizontal="right" vertical="center"/>
    </xf>
    <xf numFmtId="172" fontId="94" fillId="0" borderId="6" xfId="8" applyNumberFormat="1" applyFont="1" applyBorder="1" applyAlignment="1">
      <alignment horizontal="right" vertical="center"/>
    </xf>
    <xf numFmtId="172" fontId="94" fillId="0" borderId="22" xfId="8" applyNumberFormat="1" applyFont="1" applyBorder="1" applyAlignment="1">
      <alignment horizontal="right" vertical="center"/>
    </xf>
    <xf numFmtId="172" fontId="92" fillId="0" borderId="151" xfId="8" applyNumberFormat="1" applyFont="1" applyBorder="1" applyAlignment="1">
      <alignment horizontal="left" vertical="center"/>
    </xf>
    <xf numFmtId="172" fontId="92" fillId="0" borderId="80" xfId="8" applyNumberFormat="1" applyFont="1" applyBorder="1" applyAlignment="1">
      <alignment horizontal="left" vertical="center"/>
    </xf>
    <xf numFmtId="172" fontId="92" fillId="0" borderId="19" xfId="8" applyNumberFormat="1" applyFont="1" applyBorder="1" applyAlignment="1">
      <alignment horizontal="left" vertical="center"/>
    </xf>
    <xf numFmtId="172" fontId="94" fillId="0" borderId="25" xfId="8" applyNumberFormat="1" applyFont="1" applyBorder="1" applyAlignment="1">
      <alignment horizontal="right" vertical="center"/>
    </xf>
    <xf numFmtId="172" fontId="94" fillId="0" borderId="3" xfId="8" applyNumberFormat="1" applyFont="1" applyBorder="1" applyAlignment="1">
      <alignment horizontal="right" vertical="center"/>
    </xf>
    <xf numFmtId="172" fontId="94" fillId="0" borderId="73" xfId="8" applyNumberFormat="1" applyFont="1" applyBorder="1" applyAlignment="1">
      <alignment horizontal="right" vertical="center"/>
    </xf>
    <xf numFmtId="172" fontId="69" fillId="16" borderId="119" xfId="8" applyNumberFormat="1" applyFont="1" applyFill="1" applyBorder="1" applyAlignment="1">
      <alignment horizontal="left" vertical="center"/>
    </xf>
    <xf numFmtId="172" fontId="69" fillId="16" borderId="92" xfId="8" applyNumberFormat="1" applyFont="1" applyFill="1" applyBorder="1" applyAlignment="1">
      <alignment horizontal="left" vertical="center"/>
    </xf>
    <xf numFmtId="172" fontId="69" fillId="16" borderId="21" xfId="8" applyNumberFormat="1" applyFont="1" applyFill="1" applyBorder="1" applyAlignment="1">
      <alignment horizontal="left" vertical="center"/>
    </xf>
    <xf numFmtId="172" fontId="6" fillId="16" borderId="21" xfId="8" applyNumberFormat="1" applyFont="1" applyFill="1" applyBorder="1" applyAlignment="1">
      <alignment horizontal="right" vertical="center"/>
    </xf>
    <xf numFmtId="172" fontId="6" fillId="16" borderId="11" xfId="8" applyNumberFormat="1" applyFont="1" applyFill="1" applyBorder="1" applyAlignment="1">
      <alignment horizontal="right" vertical="center"/>
    </xf>
    <xf numFmtId="172" fontId="6" fillId="16" borderId="82" xfId="8" applyNumberFormat="1" applyFont="1" applyFill="1" applyBorder="1" applyAlignment="1">
      <alignment horizontal="right" vertical="center"/>
    </xf>
    <xf numFmtId="172" fontId="92" fillId="0" borderId="147" xfId="8" applyNumberFormat="1" applyFont="1" applyBorder="1" applyAlignment="1">
      <alignment horizontal="left" vertical="center"/>
    </xf>
    <xf numFmtId="172" fontId="92" fillId="0" borderId="5" xfId="8" applyNumberFormat="1" applyFont="1" applyBorder="1" applyAlignment="1">
      <alignment horizontal="left" vertical="center"/>
    </xf>
    <xf numFmtId="172" fontId="92" fillId="0" borderId="23" xfId="8" applyNumberFormat="1" applyFont="1" applyBorder="1" applyAlignment="1">
      <alignment horizontal="left" vertical="center"/>
    </xf>
    <xf numFmtId="172" fontId="92" fillId="0" borderId="148" xfId="8" applyNumberFormat="1" applyFont="1" applyBorder="1" applyAlignment="1">
      <alignment horizontal="left" vertical="center" wrapText="1"/>
    </xf>
    <xf numFmtId="172" fontId="92" fillId="0" borderId="9" xfId="8" applyNumberFormat="1" applyFont="1" applyBorder="1" applyAlignment="1">
      <alignment horizontal="left" vertical="center" wrapText="1"/>
    </xf>
    <xf numFmtId="172" fontId="92" fillId="0" borderId="17" xfId="8" applyNumberFormat="1" applyFont="1" applyBorder="1" applyAlignment="1">
      <alignment horizontal="left" vertical="center" wrapText="1"/>
    </xf>
    <xf numFmtId="172" fontId="92" fillId="0" borderId="149" xfId="8" applyNumberFormat="1" applyFont="1" applyBorder="1" applyAlignment="1">
      <alignment horizontal="left" vertical="center"/>
    </xf>
    <xf numFmtId="172" fontId="92" fillId="0" borderId="7" xfId="8" applyNumberFormat="1" applyFont="1" applyBorder="1" applyAlignment="1">
      <alignment horizontal="left" vertical="center"/>
    </xf>
    <xf numFmtId="172" fontId="92" fillId="0" borderId="108" xfId="8" applyNumberFormat="1" applyFont="1" applyBorder="1" applyAlignment="1">
      <alignment horizontal="left" vertical="center"/>
    </xf>
    <xf numFmtId="172" fontId="94" fillId="0" borderId="66" xfId="8" applyNumberFormat="1" applyFont="1" applyBorder="1" applyAlignment="1">
      <alignment horizontal="right" vertical="center"/>
    </xf>
    <xf numFmtId="172" fontId="94" fillId="0" borderId="0" xfId="8" applyNumberFormat="1" applyFont="1" applyAlignment="1">
      <alignment horizontal="right" vertical="center"/>
    </xf>
    <xf numFmtId="172" fontId="94" fillId="0" borderId="114" xfId="8" applyNumberFormat="1" applyFont="1" applyBorder="1" applyAlignment="1">
      <alignment horizontal="right" vertical="center"/>
    </xf>
    <xf numFmtId="172" fontId="69" fillId="0" borderId="119" xfId="8" applyNumberFormat="1" applyFont="1" applyBorder="1" applyAlignment="1">
      <alignment horizontal="left" vertical="center"/>
    </xf>
    <xf numFmtId="172" fontId="69" fillId="0" borderId="92" xfId="8" applyNumberFormat="1" applyFont="1" applyBorder="1" applyAlignment="1">
      <alignment horizontal="left" vertical="center"/>
    </xf>
    <xf numFmtId="172" fontId="69" fillId="0" borderId="21" xfId="8" applyNumberFormat="1" applyFont="1" applyBorder="1" applyAlignment="1">
      <alignment horizontal="left" vertical="center"/>
    </xf>
    <xf numFmtId="172" fontId="6" fillId="0" borderId="21" xfId="8" applyNumberFormat="1" applyFont="1" applyBorder="1" applyAlignment="1">
      <alignment horizontal="right" vertical="center"/>
    </xf>
    <xf numFmtId="172" fontId="6" fillId="0" borderId="11" xfId="8" applyNumberFormat="1" applyFont="1" applyBorder="1" applyAlignment="1">
      <alignment horizontal="right" vertical="center"/>
    </xf>
    <xf numFmtId="172" fontId="6" fillId="0" borderId="82" xfId="8" applyNumberFormat="1" applyFont="1" applyBorder="1" applyAlignment="1">
      <alignment horizontal="right" vertical="center"/>
    </xf>
    <xf numFmtId="172" fontId="92" fillId="0" borderId="112" xfId="8" applyNumberFormat="1" applyFont="1" applyBorder="1" applyAlignment="1">
      <alignment horizontal="left" vertical="center"/>
    </xf>
    <xf numFmtId="172" fontId="92" fillId="0" borderId="116" xfId="8" applyNumberFormat="1" applyFont="1" applyBorder="1" applyAlignment="1">
      <alignment horizontal="left" vertical="center"/>
    </xf>
    <xf numFmtId="172" fontId="92" fillId="0" borderId="66" xfId="8" applyNumberFormat="1" applyFont="1" applyBorder="1" applyAlignment="1">
      <alignment horizontal="left" vertical="center"/>
    </xf>
    <xf numFmtId="172" fontId="93" fillId="0" borderId="0" xfId="8" applyNumberFormat="1" applyFont="1" applyAlignment="1">
      <alignment horizontal="center" vertical="center"/>
    </xf>
    <xf numFmtId="172" fontId="93" fillId="0" borderId="114" xfId="8" applyNumberFormat="1" applyFont="1" applyBorder="1" applyAlignment="1">
      <alignment horizontal="center" vertical="center"/>
    </xf>
    <xf numFmtId="172" fontId="98" fillId="16" borderId="119" xfId="8" applyNumberFormat="1" applyFont="1" applyFill="1" applyBorder="1" applyAlignment="1">
      <alignment horizontal="left" vertical="center" wrapText="1"/>
    </xf>
    <xf numFmtId="172" fontId="98" fillId="16" borderId="92" xfId="8" applyNumberFormat="1" applyFont="1" applyFill="1" applyBorder="1" applyAlignment="1">
      <alignment horizontal="left" vertical="center" wrapText="1"/>
    </xf>
    <xf numFmtId="172" fontId="98" fillId="16" borderId="21" xfId="8" applyNumberFormat="1" applyFont="1" applyFill="1" applyBorder="1" applyAlignment="1">
      <alignment horizontal="left" vertical="center" wrapText="1"/>
    </xf>
    <xf numFmtId="172" fontId="93" fillId="16" borderId="11" xfId="8" applyNumberFormat="1" applyFont="1" applyFill="1" applyBorder="1" applyAlignment="1">
      <alignment horizontal="center" vertical="center"/>
    </xf>
    <xf numFmtId="172" fontId="93" fillId="16" borderId="82" xfId="8" applyNumberFormat="1" applyFont="1" applyFill="1" applyBorder="1" applyAlignment="1">
      <alignment horizontal="center" vertical="center"/>
    </xf>
    <xf numFmtId="172" fontId="92" fillId="0" borderId="49" xfId="8" applyNumberFormat="1" applyFont="1" applyBorder="1" applyAlignment="1">
      <alignment horizontal="center" vertical="center"/>
    </xf>
    <xf numFmtId="172" fontId="92" fillId="0" borderId="3" xfId="8" applyNumberFormat="1" applyFont="1" applyBorder="1" applyAlignment="1">
      <alignment horizontal="center" vertical="center"/>
    </xf>
    <xf numFmtId="172" fontId="92" fillId="0" borderId="48" xfId="8" applyNumberFormat="1" applyFont="1" applyBorder="1" applyAlignment="1">
      <alignment horizontal="center" vertical="center"/>
    </xf>
    <xf numFmtId="172" fontId="50" fillId="0" borderId="47" xfId="8" applyNumberFormat="1" applyFont="1" applyBorder="1" applyAlignment="1">
      <alignment horizontal="center" vertical="center" wrapText="1"/>
    </xf>
    <xf numFmtId="172" fontId="50" fillId="0" borderId="24" xfId="8" applyNumberFormat="1" applyFont="1" applyBorder="1" applyAlignment="1">
      <alignment horizontal="center" vertical="center" wrapText="1"/>
    </xf>
    <xf numFmtId="172" fontId="50" fillId="0" borderId="49" xfId="8" applyNumberFormat="1" applyFont="1" applyBorder="1" applyAlignment="1">
      <alignment horizontal="center" vertical="center" wrapText="1"/>
    </xf>
    <xf numFmtId="172" fontId="50" fillId="0" borderId="3" xfId="8" applyNumberFormat="1" applyFont="1" applyBorder="1" applyAlignment="1">
      <alignment horizontal="center" vertical="center" wrapText="1"/>
    </xf>
    <xf numFmtId="172" fontId="50" fillId="0" borderId="27" xfId="8" applyNumberFormat="1" applyFont="1" applyBorder="1" applyAlignment="1">
      <alignment horizontal="center" vertical="center" wrapText="1"/>
    </xf>
    <xf numFmtId="172" fontId="50" fillId="0" borderId="48" xfId="8" applyNumberFormat="1" applyFont="1" applyBorder="1" applyAlignment="1">
      <alignment horizontal="center" vertical="center" wrapText="1"/>
    </xf>
    <xf numFmtId="172" fontId="93" fillId="0" borderId="38" xfId="8" applyNumberFormat="1" applyFont="1" applyBorder="1" applyAlignment="1">
      <alignment horizontal="center" vertical="center"/>
    </xf>
    <xf numFmtId="172" fontId="93" fillId="0" borderId="11" xfId="8" applyNumberFormat="1" applyFont="1" applyBorder="1" applyAlignment="1">
      <alignment horizontal="center" vertical="center"/>
    </xf>
    <xf numFmtId="172" fontId="94" fillId="0" borderId="21" xfId="8" applyNumberFormat="1" applyFont="1" applyBorder="1" applyAlignment="1">
      <alignment horizontal="right" vertical="center"/>
    </xf>
    <xf numFmtId="172" fontId="94" fillId="0" borderId="11" xfId="8" applyNumberFormat="1" applyFont="1" applyBorder="1" applyAlignment="1">
      <alignment horizontal="right" vertical="center"/>
    </xf>
    <xf numFmtId="172" fontId="94" fillId="0" borderId="39" xfId="8" applyNumberFormat="1" applyFont="1" applyBorder="1" applyAlignment="1">
      <alignment horizontal="right" vertical="center"/>
    </xf>
    <xf numFmtId="172" fontId="92" fillId="0" borderId="55" xfId="8" applyNumberFormat="1" applyFont="1" applyBorder="1" applyAlignment="1">
      <alignment vertical="center" wrapText="1"/>
    </xf>
    <xf numFmtId="172" fontId="92" fillId="0" borderId="10" xfId="8" applyNumberFormat="1" applyFont="1" applyBorder="1" applyAlignment="1">
      <alignment vertical="center" wrapText="1"/>
    </xf>
    <xf numFmtId="172" fontId="94" fillId="0" borderId="9" xfId="8" applyNumberFormat="1" applyFont="1" applyBorder="1" applyAlignment="1">
      <alignment horizontal="right" vertical="center" wrapText="1"/>
    </xf>
    <xf numFmtId="172" fontId="32" fillId="16" borderId="47" xfId="0" applyNumberFormat="1" applyFont="1" applyFill="1" applyBorder="1" applyAlignment="1">
      <alignment horizontal="center" vertical="center" wrapText="1"/>
    </xf>
    <xf numFmtId="172" fontId="32" fillId="16" borderId="24" xfId="0" applyNumberFormat="1" applyFont="1" applyFill="1" applyBorder="1" applyAlignment="1">
      <alignment horizontal="center" vertical="center" wrapText="1"/>
    </xf>
    <xf numFmtId="172" fontId="32" fillId="16" borderId="27" xfId="0" applyNumberFormat="1" applyFont="1" applyFill="1" applyBorder="1" applyAlignment="1">
      <alignment horizontal="center" vertical="center" wrapText="1"/>
    </xf>
    <xf numFmtId="172" fontId="32" fillId="16" borderId="49" xfId="0" applyNumberFormat="1" applyFont="1" applyFill="1" applyBorder="1" applyAlignment="1">
      <alignment horizontal="center" vertical="center" wrapText="1"/>
    </xf>
    <xf numFmtId="172" fontId="32" fillId="16" borderId="3" xfId="0" applyNumberFormat="1" applyFont="1" applyFill="1" applyBorder="1" applyAlignment="1">
      <alignment horizontal="center" vertical="center" wrapText="1"/>
    </xf>
    <xf numFmtId="172" fontId="32" fillId="16" borderId="48" xfId="0" applyNumberFormat="1" applyFont="1" applyFill="1" applyBorder="1" applyAlignment="1">
      <alignment horizontal="center" vertical="center" wrapText="1"/>
    </xf>
    <xf numFmtId="172" fontId="92" fillId="0" borderId="74" xfId="8" applyNumberFormat="1" applyFont="1" applyBorder="1" applyAlignment="1">
      <alignment vertical="center" wrapText="1"/>
    </xf>
    <xf numFmtId="172" fontId="92" fillId="0" borderId="16" xfId="8" applyNumberFormat="1" applyFont="1" applyBorder="1" applyAlignment="1">
      <alignment vertical="center" wrapText="1"/>
    </xf>
    <xf numFmtId="172" fontId="94" fillId="0" borderId="78" xfId="8" applyNumberFormat="1" applyFont="1" applyBorder="1" applyAlignment="1">
      <alignment horizontal="right" vertical="center" wrapText="1"/>
    </xf>
    <xf numFmtId="172" fontId="69" fillId="16" borderId="55" xfId="8" applyNumberFormat="1" applyFont="1" applyFill="1" applyBorder="1" applyAlignment="1">
      <alignment vertical="center" wrapText="1"/>
    </xf>
    <xf numFmtId="172" fontId="69" fillId="16" borderId="10" xfId="8" applyNumberFormat="1" applyFont="1" applyFill="1" applyBorder="1" applyAlignment="1">
      <alignment vertical="center" wrapText="1"/>
    </xf>
    <xf numFmtId="172" fontId="6" fillId="16" borderId="9" xfId="8" applyNumberFormat="1" applyFont="1" applyFill="1" applyBorder="1" applyAlignment="1">
      <alignment horizontal="right" vertical="center" wrapText="1"/>
    </xf>
    <xf numFmtId="172" fontId="92" fillId="0" borderId="148" xfId="8" applyNumberFormat="1" applyFont="1" applyBorder="1" applyAlignment="1">
      <alignment vertical="center" wrapText="1"/>
    </xf>
    <xf numFmtId="172" fontId="92" fillId="0" borderId="9" xfId="8" applyNumberFormat="1" applyFont="1" applyBorder="1" applyAlignment="1">
      <alignment vertical="center" wrapText="1"/>
    </xf>
    <xf numFmtId="172" fontId="92" fillId="0" borderId="17" xfId="8" applyNumberFormat="1" applyFont="1" applyBorder="1" applyAlignment="1">
      <alignment vertical="center" wrapText="1"/>
    </xf>
    <xf numFmtId="172" fontId="69" fillId="16" borderId="148" xfId="8" applyNumberFormat="1" applyFont="1" applyFill="1" applyBorder="1" applyAlignment="1">
      <alignment vertical="center" wrapText="1"/>
    </xf>
    <xf numFmtId="172" fontId="69" fillId="16" borderId="9" xfId="8" applyNumberFormat="1" applyFont="1" applyFill="1" applyBorder="1" applyAlignment="1">
      <alignment vertical="center" wrapText="1"/>
    </xf>
    <xf numFmtId="172" fontId="69" fillId="16" borderId="17" xfId="8" applyNumberFormat="1" applyFont="1" applyFill="1" applyBorder="1" applyAlignment="1">
      <alignment vertical="center" wrapText="1"/>
    </xf>
    <xf numFmtId="172" fontId="92" fillId="0" borderId="55" xfId="8" applyNumberFormat="1" applyFont="1" applyBorder="1" applyAlignment="1">
      <alignment horizontal="left" vertical="center" wrapText="1"/>
    </xf>
    <xf numFmtId="172" fontId="92" fillId="0" borderId="10" xfId="8" applyNumberFormat="1" applyFont="1" applyBorder="1" applyAlignment="1">
      <alignment horizontal="left" vertical="center" wrapText="1"/>
    </xf>
    <xf numFmtId="172" fontId="92" fillId="0" borderId="151" xfId="8" applyNumberFormat="1" applyFont="1" applyBorder="1" applyAlignment="1">
      <alignment vertical="center" wrapText="1"/>
    </xf>
    <xf numFmtId="172" fontId="92" fillId="0" borderId="80" xfId="8" applyNumberFormat="1" applyFont="1" applyBorder="1" applyAlignment="1">
      <alignment vertical="center" wrapText="1"/>
    </xf>
    <xf numFmtId="172" fontId="92" fillId="0" borderId="19" xfId="8" applyNumberFormat="1" applyFont="1" applyBorder="1" applyAlignment="1">
      <alignment vertical="center" wrapText="1"/>
    </xf>
    <xf numFmtId="172" fontId="94" fillId="0" borderId="80" xfId="8" applyNumberFormat="1" applyFont="1" applyBorder="1" applyAlignment="1">
      <alignment horizontal="right" vertical="center" wrapText="1"/>
    </xf>
    <xf numFmtId="172" fontId="100" fillId="17" borderId="17" xfId="8" applyNumberFormat="1" applyFont="1" applyFill="1" applyBorder="1" applyAlignment="1">
      <alignment horizontal="center" vertical="center"/>
    </xf>
    <xf numFmtId="172" fontId="100" fillId="17" borderId="10" xfId="8" applyNumberFormat="1" applyFont="1" applyFill="1" applyBorder="1" applyAlignment="1">
      <alignment horizontal="center" vertical="center"/>
    </xf>
    <xf numFmtId="172" fontId="100" fillId="17" borderId="18" xfId="8" applyNumberFormat="1" applyFont="1" applyFill="1" applyBorder="1" applyAlignment="1">
      <alignment horizontal="center" vertical="center"/>
    </xf>
    <xf numFmtId="172" fontId="69" fillId="16" borderId="148" xfId="8" applyNumberFormat="1" applyFont="1" applyFill="1" applyBorder="1" applyAlignment="1">
      <alignment horizontal="left" vertical="center"/>
    </xf>
    <xf numFmtId="172" fontId="69" fillId="16" borderId="9" xfId="8" applyNumberFormat="1" applyFont="1" applyFill="1" applyBorder="1" applyAlignment="1">
      <alignment horizontal="left" vertical="center"/>
    </xf>
    <xf numFmtId="172" fontId="69" fillId="16" borderId="17" xfId="8" applyNumberFormat="1" applyFont="1" applyFill="1" applyBorder="1" applyAlignment="1">
      <alignment horizontal="left" vertical="center"/>
    </xf>
    <xf numFmtId="172" fontId="6" fillId="16" borderId="18" xfId="8" applyNumberFormat="1" applyFont="1" applyFill="1" applyBorder="1" applyAlignment="1">
      <alignment horizontal="right" vertical="center"/>
    </xf>
    <xf numFmtId="172" fontId="6" fillId="16" borderId="9" xfId="8" applyNumberFormat="1" applyFont="1" applyFill="1" applyBorder="1" applyAlignment="1">
      <alignment horizontal="right" vertical="center"/>
    </xf>
    <xf numFmtId="172" fontId="94" fillId="0" borderId="78" xfId="8" applyNumberFormat="1" applyFont="1" applyBorder="1" applyAlignment="1">
      <alignment horizontal="right" vertical="center"/>
    </xf>
    <xf numFmtId="172" fontId="94" fillId="0" borderId="18" xfId="8" applyNumberFormat="1" applyFont="1" applyBorder="1" applyAlignment="1">
      <alignment horizontal="right" vertical="center"/>
    </xf>
    <xf numFmtId="172" fontId="94" fillId="0" borderId="9" xfId="8" applyNumberFormat="1" applyFont="1" applyBorder="1" applyAlignment="1">
      <alignment horizontal="right" vertical="center"/>
    </xf>
    <xf numFmtId="172" fontId="69" fillId="16" borderId="151" xfId="8" applyNumberFormat="1" applyFont="1" applyFill="1" applyBorder="1" applyAlignment="1">
      <alignment horizontal="left" vertical="center"/>
    </xf>
    <xf numFmtId="172" fontId="69" fillId="16" borderId="80" xfId="8" applyNumberFormat="1" applyFont="1" applyFill="1" applyBorder="1" applyAlignment="1">
      <alignment horizontal="left" vertical="center"/>
    </xf>
    <xf numFmtId="172" fontId="69" fillId="16" borderId="19" xfId="8" applyNumberFormat="1" applyFont="1" applyFill="1" applyBorder="1" applyAlignment="1">
      <alignment horizontal="left" vertical="center"/>
    </xf>
    <xf numFmtId="172" fontId="6" fillId="16" borderId="77" xfId="8" applyNumberFormat="1" applyFont="1" applyFill="1" applyBorder="1" applyAlignment="1">
      <alignment horizontal="right" vertical="center"/>
    </xf>
    <xf numFmtId="172" fontId="6" fillId="16" borderId="80" xfId="8" applyNumberFormat="1" applyFont="1" applyFill="1" applyBorder="1" applyAlignment="1">
      <alignment horizontal="right" vertical="center"/>
    </xf>
    <xf numFmtId="172" fontId="69" fillId="16" borderId="47" xfId="8" applyNumberFormat="1" applyFont="1" applyFill="1" applyBorder="1" applyAlignment="1">
      <alignment horizontal="center" vertical="center" textRotation="90" wrapText="1"/>
    </xf>
    <xf numFmtId="172" fontId="69" fillId="16" borderId="46" xfId="8" applyNumberFormat="1" applyFont="1" applyFill="1" applyBorder="1" applyAlignment="1">
      <alignment horizontal="center" vertical="center" textRotation="90" wrapText="1"/>
    </xf>
    <xf numFmtId="172" fontId="69" fillId="16" borderId="49" xfId="8" applyNumberFormat="1" applyFont="1" applyFill="1" applyBorder="1" applyAlignment="1">
      <alignment horizontal="center" vertical="center" textRotation="90" wrapText="1"/>
    </xf>
    <xf numFmtId="172" fontId="69" fillId="16" borderId="110" xfId="8" applyNumberFormat="1" applyFont="1" applyFill="1" applyBorder="1" applyAlignment="1">
      <alignment horizontal="center" vertical="center" wrapText="1"/>
    </xf>
    <xf numFmtId="172" fontId="69" fillId="16" borderId="122" xfId="8" applyNumberFormat="1" applyFont="1" applyFill="1" applyBorder="1" applyAlignment="1">
      <alignment horizontal="center" vertical="center" wrapText="1"/>
    </xf>
    <xf numFmtId="172" fontId="69" fillId="16" borderId="179" xfId="8" applyNumberFormat="1" applyFont="1" applyFill="1" applyBorder="1" applyAlignment="1">
      <alignment horizontal="center" vertical="center" wrapText="1"/>
    </xf>
    <xf numFmtId="172" fontId="92" fillId="0" borderId="150" xfId="8" applyNumberFormat="1" applyFont="1" applyBorder="1" applyAlignment="1">
      <alignment horizontal="left" vertical="center" wrapText="1"/>
    </xf>
    <xf numFmtId="172" fontId="92" fillId="0" borderId="78" xfId="8" applyNumberFormat="1" applyFont="1" applyBorder="1" applyAlignment="1">
      <alignment horizontal="left" vertical="center" wrapText="1"/>
    </xf>
    <xf numFmtId="172" fontId="94" fillId="0" borderId="78" xfId="8" applyNumberFormat="1" applyFont="1" applyBorder="1" applyAlignment="1">
      <alignment horizontal="right"/>
    </xf>
    <xf numFmtId="172" fontId="94" fillId="0" borderId="105" xfId="8" applyNumberFormat="1" applyFont="1" applyBorder="1" applyAlignment="1">
      <alignment horizontal="right" vertical="center"/>
    </xf>
    <xf numFmtId="172" fontId="92" fillId="0" borderId="58" xfId="8" applyNumberFormat="1" applyFont="1" applyBorder="1" applyAlignment="1">
      <alignment horizontal="left" vertical="center" wrapText="1"/>
    </xf>
    <xf numFmtId="172" fontId="92" fillId="0" borderId="102" xfId="8" applyNumberFormat="1" applyFont="1" applyBorder="1" applyAlignment="1">
      <alignment horizontal="left" vertical="center" wrapText="1"/>
    </xf>
    <xf numFmtId="172" fontId="92" fillId="0" borderId="109" xfId="8" applyNumberFormat="1" applyFont="1" applyBorder="1" applyAlignment="1">
      <alignment horizontal="left" vertical="center" wrapText="1"/>
    </xf>
    <xf numFmtId="172" fontId="94" fillId="0" borderId="108" xfId="8" applyNumberFormat="1" applyFont="1" applyBorder="1" applyAlignment="1">
      <alignment horizontal="right" vertical="center"/>
    </xf>
    <xf numFmtId="172" fontId="94" fillId="0" borderId="102" xfId="8" applyNumberFormat="1" applyFont="1" applyBorder="1" applyAlignment="1">
      <alignment horizontal="right" vertical="center"/>
    </xf>
    <xf numFmtId="172" fontId="94" fillId="0" borderId="109" xfId="8" applyNumberFormat="1" applyFont="1" applyBorder="1" applyAlignment="1">
      <alignment horizontal="right" vertical="center"/>
    </xf>
    <xf numFmtId="172" fontId="94" fillId="0" borderId="17" xfId="8" applyNumberFormat="1" applyFont="1" applyBorder="1" applyAlignment="1">
      <alignment horizontal="right"/>
    </xf>
    <xf numFmtId="172" fontId="94" fillId="0" borderId="10" xfId="8" applyNumberFormat="1" applyFont="1" applyBorder="1" applyAlignment="1">
      <alignment horizontal="right"/>
    </xf>
    <xf numFmtId="172" fontId="94" fillId="0" borderId="18" xfId="8" applyNumberFormat="1" applyFont="1" applyBorder="1" applyAlignment="1">
      <alignment horizontal="right"/>
    </xf>
    <xf numFmtId="172" fontId="94" fillId="0" borderId="108" xfId="8" applyNumberFormat="1" applyFont="1" applyBorder="1" applyAlignment="1">
      <alignment horizontal="right"/>
    </xf>
    <xf numFmtId="172" fontId="94" fillId="0" borderId="102" xfId="8" applyNumberFormat="1" applyFont="1" applyBorder="1" applyAlignment="1">
      <alignment horizontal="right"/>
    </xf>
    <xf numFmtId="172" fontId="94" fillId="0" borderId="109" xfId="8" applyNumberFormat="1" applyFont="1" applyBorder="1" applyAlignment="1">
      <alignment horizontal="right"/>
    </xf>
    <xf numFmtId="172" fontId="94" fillId="0" borderId="59" xfId="8" applyNumberFormat="1" applyFont="1" applyBorder="1" applyAlignment="1">
      <alignment horizontal="right" vertical="center"/>
    </xf>
    <xf numFmtId="172" fontId="69" fillId="16" borderId="74" xfId="8" applyNumberFormat="1" applyFont="1" applyFill="1" applyBorder="1" applyAlignment="1">
      <alignment horizontal="center" vertical="center" textRotation="90" wrapText="1"/>
    </xf>
    <xf numFmtId="172" fontId="69" fillId="16" borderId="55" xfId="8" applyNumberFormat="1" applyFont="1" applyFill="1" applyBorder="1" applyAlignment="1">
      <alignment horizontal="center" vertical="center" textRotation="90" wrapText="1"/>
    </xf>
    <xf numFmtId="172" fontId="69" fillId="16" borderId="60" xfId="8" applyNumberFormat="1" applyFont="1" applyFill="1" applyBorder="1" applyAlignment="1">
      <alignment horizontal="center" vertical="center" textRotation="90" wrapText="1"/>
    </xf>
    <xf numFmtId="172" fontId="69" fillId="16" borderId="112" xfId="8" applyNumberFormat="1" applyFont="1" applyFill="1" applyBorder="1" applyAlignment="1">
      <alignment horizontal="center" vertical="center" wrapText="1"/>
    </xf>
    <xf numFmtId="172" fontId="69" fillId="16" borderId="116" xfId="8" applyNumberFormat="1" applyFont="1" applyFill="1" applyBorder="1" applyAlignment="1">
      <alignment horizontal="center" vertical="center" wrapText="1"/>
    </xf>
    <xf numFmtId="172" fontId="92" fillId="0" borderId="151" xfId="8" applyNumberFormat="1" applyFont="1" applyBorder="1" applyAlignment="1">
      <alignment horizontal="left" vertical="center" wrapText="1"/>
    </xf>
    <xf numFmtId="172" fontId="92" fillId="0" borderId="80" xfId="8" applyNumberFormat="1" applyFont="1" applyBorder="1" applyAlignment="1">
      <alignment horizontal="left" vertical="center" wrapText="1"/>
    </xf>
    <xf numFmtId="172" fontId="94" fillId="0" borderId="80" xfId="8" applyNumberFormat="1" applyFont="1" applyBorder="1" applyAlignment="1">
      <alignment horizontal="right" vertical="center"/>
    </xf>
    <xf numFmtId="172" fontId="94" fillId="0" borderId="19" xfId="8" applyNumberFormat="1" applyFont="1" applyBorder="1" applyAlignment="1">
      <alignment horizontal="right"/>
    </xf>
    <xf numFmtId="172" fontId="94" fillId="0" borderId="20" xfId="8" applyNumberFormat="1" applyFont="1" applyBorder="1" applyAlignment="1">
      <alignment horizontal="right"/>
    </xf>
    <xf numFmtId="172" fontId="94" fillId="0" borderId="77" xfId="8" applyNumberFormat="1" applyFont="1" applyBorder="1" applyAlignment="1">
      <alignment horizontal="right"/>
    </xf>
    <xf numFmtId="172" fontId="92" fillId="21" borderId="80" xfId="8" applyNumberFormat="1" applyFont="1" applyFill="1" applyBorder="1" applyAlignment="1">
      <alignment horizontal="center"/>
    </xf>
    <xf numFmtId="172" fontId="49" fillId="21" borderId="80" xfId="8" applyNumberFormat="1" applyFont="1" applyFill="1" applyBorder="1" applyAlignment="1">
      <alignment horizontal="center" vertical="center"/>
    </xf>
    <xf numFmtId="172" fontId="49" fillId="21" borderId="90" xfId="8" applyNumberFormat="1" applyFont="1" applyFill="1" applyBorder="1" applyAlignment="1">
      <alignment horizontal="center" vertical="center"/>
    </xf>
    <xf numFmtId="172" fontId="69" fillId="16" borderId="195" xfId="8" applyNumberFormat="1" applyFont="1" applyFill="1" applyBorder="1" applyAlignment="1">
      <alignment horizontal="center" vertical="center" wrapText="1"/>
    </xf>
    <xf numFmtId="172" fontId="69" fillId="16" borderId="50" xfId="8" applyNumberFormat="1" applyFont="1" applyFill="1" applyBorder="1" applyAlignment="1">
      <alignment horizontal="center" vertical="center" textRotation="90" wrapText="1"/>
    </xf>
    <xf numFmtId="172" fontId="69" fillId="16" borderId="52" xfId="8" applyNumberFormat="1" applyFont="1" applyFill="1" applyBorder="1" applyAlignment="1">
      <alignment horizontal="center" vertical="center" textRotation="90" wrapText="1"/>
    </xf>
    <xf numFmtId="172" fontId="69" fillId="16" borderId="54" xfId="8" applyNumberFormat="1" applyFont="1" applyFill="1" applyBorder="1" applyAlignment="1">
      <alignment horizontal="center" vertical="center" textRotation="90" wrapText="1"/>
    </xf>
    <xf numFmtId="172" fontId="92" fillId="0" borderId="149" xfId="8" applyNumberFormat="1" applyFont="1" applyBorder="1" applyAlignment="1">
      <alignment horizontal="left" vertical="center" wrapText="1"/>
    </xf>
    <xf numFmtId="172" fontId="92" fillId="0" borderId="7" xfId="8" applyNumberFormat="1" applyFont="1" applyBorder="1" applyAlignment="1">
      <alignment horizontal="left" vertical="center" wrapText="1"/>
    </xf>
    <xf numFmtId="172" fontId="94" fillId="0" borderId="7" xfId="8" applyNumberFormat="1" applyFont="1" applyBorder="1" applyAlignment="1">
      <alignment horizontal="right" vertical="center"/>
    </xf>
    <xf numFmtId="172" fontId="94" fillId="0" borderId="106" xfId="8" applyNumberFormat="1" applyFont="1" applyBorder="1" applyAlignment="1">
      <alignment horizontal="right" vertical="center"/>
    </xf>
    <xf numFmtId="172" fontId="94" fillId="0" borderId="36" xfId="8" applyNumberFormat="1" applyFont="1" applyBorder="1" applyAlignment="1">
      <alignment horizontal="right" vertical="center"/>
    </xf>
    <xf numFmtId="172" fontId="92" fillId="0" borderId="151" xfId="0" applyNumberFormat="1" applyFont="1" applyBorder="1" applyAlignment="1">
      <alignment horizontal="left" vertical="center"/>
    </xf>
    <xf numFmtId="172" fontId="92" fillId="0" borderId="80" xfId="0" applyNumberFormat="1" applyFont="1" applyBorder="1" applyAlignment="1">
      <alignment horizontal="left" vertical="center"/>
    </xf>
    <xf numFmtId="172" fontId="92" fillId="0" borderId="19" xfId="0" applyNumberFormat="1" applyFont="1" applyBorder="1" applyAlignment="1">
      <alignment horizontal="left" vertical="center"/>
    </xf>
    <xf numFmtId="172" fontId="6" fillId="0" borderId="77" xfId="8" applyNumberFormat="1" applyFont="1" applyBorder="1" applyAlignment="1">
      <alignment horizontal="center" vertical="center"/>
    </xf>
    <xf numFmtId="172" fontId="6" fillId="0" borderId="80" xfId="8" applyNumberFormat="1" applyFont="1" applyBorder="1" applyAlignment="1">
      <alignment horizontal="center" vertical="center"/>
    </xf>
    <xf numFmtId="172" fontId="92" fillId="0" borderId="150" xfId="0" applyNumberFormat="1" applyFont="1" applyBorder="1" applyAlignment="1">
      <alignment horizontal="left" vertical="center"/>
    </xf>
    <xf numFmtId="172" fontId="92" fillId="0" borderId="78" xfId="0" applyNumberFormat="1" applyFont="1" applyBorder="1" applyAlignment="1">
      <alignment horizontal="left" vertical="center"/>
    </xf>
    <xf numFmtId="172" fontId="92" fillId="0" borderId="15" xfId="0" applyNumberFormat="1" applyFont="1" applyBorder="1" applyAlignment="1">
      <alignment horizontal="left" vertical="center"/>
    </xf>
    <xf numFmtId="172" fontId="50" fillId="20" borderId="75" xfId="8" applyNumberFormat="1" applyFont="1" applyFill="1" applyBorder="1" applyAlignment="1">
      <alignment horizontal="center" vertical="center"/>
    </xf>
    <xf numFmtId="172" fontId="50" fillId="20" borderId="78" xfId="8" applyNumberFormat="1" applyFont="1" applyFill="1" applyBorder="1" applyAlignment="1">
      <alignment horizontal="center" vertical="center"/>
    </xf>
    <xf numFmtId="172" fontId="92" fillId="0" borderId="148" xfId="0" applyNumberFormat="1" applyFont="1" applyBorder="1" applyAlignment="1">
      <alignment horizontal="left" vertical="center"/>
    </xf>
    <xf numFmtId="172" fontId="92" fillId="0" borderId="9" xfId="0" applyNumberFormat="1" applyFont="1" applyBorder="1" applyAlignment="1">
      <alignment horizontal="left" vertical="center"/>
    </xf>
    <xf numFmtId="172" fontId="92" fillId="0" borderId="17" xfId="0" applyNumberFormat="1" applyFont="1" applyBorder="1" applyAlignment="1">
      <alignment horizontal="left" vertical="center"/>
    </xf>
    <xf numFmtId="172" fontId="94" fillId="0" borderId="18" xfId="8" applyNumberFormat="1" applyFont="1" applyBorder="1" applyAlignment="1">
      <alignment horizontal="center" vertical="center"/>
    </xf>
    <xf numFmtId="172" fontId="94" fillId="0" borderId="9" xfId="8" applyNumberFormat="1" applyFont="1" applyBorder="1" applyAlignment="1">
      <alignment horizontal="center" vertical="center"/>
    </xf>
    <xf numFmtId="0" fontId="101" fillId="23" borderId="38" xfId="0" applyFont="1" applyFill="1" applyBorder="1" applyAlignment="1">
      <alignment horizontal="center" vertical="center" wrapText="1"/>
    </xf>
    <xf numFmtId="0" fontId="101" fillId="23" borderId="11" xfId="0" applyFont="1" applyFill="1" applyBorder="1" applyAlignment="1">
      <alignment horizontal="center" vertical="center" wrapText="1"/>
    </xf>
    <xf numFmtId="0" fontId="101" fillId="23" borderId="39" xfId="0" applyFont="1" applyFill="1" applyBorder="1" applyAlignment="1">
      <alignment horizontal="center" vertical="center" wrapText="1"/>
    </xf>
    <xf numFmtId="0" fontId="6" fillId="0" borderId="14" xfId="8" applyFont="1" applyBorder="1" applyAlignment="1">
      <alignment horizontal="center" vertical="center" textRotation="90"/>
    </xf>
    <xf numFmtId="0" fontId="6" fillId="0" borderId="13" xfId="8" applyFont="1" applyBorder="1" applyAlignment="1">
      <alignment horizontal="center" vertical="center" textRotation="90"/>
    </xf>
    <xf numFmtId="0" fontId="6" fillId="0" borderId="26" xfId="8" applyFont="1" applyBorder="1" applyAlignment="1">
      <alignment horizontal="center" vertical="center" textRotation="90"/>
    </xf>
    <xf numFmtId="0" fontId="6" fillId="0" borderId="2" xfId="8" applyFont="1" applyBorder="1" applyAlignment="1">
      <alignment horizontal="center" vertical="center" textRotation="90"/>
    </xf>
    <xf numFmtId="0" fontId="6" fillId="0" borderId="93" xfId="8" applyFont="1" applyBorder="1" applyAlignment="1">
      <alignment horizontal="center" vertical="center" textRotation="90"/>
    </xf>
    <xf numFmtId="0" fontId="6" fillId="0" borderId="94" xfId="8" applyFont="1" applyBorder="1" applyAlignment="1">
      <alignment horizontal="center" vertical="center" textRotation="90"/>
    </xf>
    <xf numFmtId="0" fontId="6" fillId="0" borderId="14" xfId="8" applyFont="1" applyBorder="1" applyAlignment="1">
      <alignment horizontal="center" vertical="center" textRotation="90" wrapText="1"/>
    </xf>
    <xf numFmtId="0" fontId="6" fillId="0" borderId="13" xfId="8" applyFont="1" applyBorder="1" applyAlignment="1">
      <alignment horizontal="center" vertical="center" textRotation="90" wrapText="1"/>
    </xf>
    <xf numFmtId="0" fontId="6" fillId="0" borderId="2" xfId="8" applyFont="1" applyBorder="1" applyAlignment="1">
      <alignment horizontal="center" vertical="center" textRotation="90" wrapText="1"/>
    </xf>
    <xf numFmtId="0" fontId="31" fillId="6" borderId="55" xfId="0" applyFont="1" applyFill="1" applyBorder="1" applyAlignment="1">
      <alignment horizontal="center" vertical="center"/>
    </xf>
    <xf numFmtId="0" fontId="31" fillId="6" borderId="40" xfId="0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horizontal="center" vertical="center"/>
    </xf>
    <xf numFmtId="0" fontId="31" fillId="6" borderId="59" xfId="0" applyFont="1" applyFill="1" applyBorder="1" applyAlignment="1">
      <alignment horizontal="center" vertical="center"/>
    </xf>
    <xf numFmtId="0" fontId="102" fillId="23" borderId="67" xfId="0" applyFont="1" applyFill="1" applyBorder="1" applyAlignment="1">
      <alignment horizontal="center" vertical="center"/>
    </xf>
    <xf numFmtId="0" fontId="102" fillId="23" borderId="68" xfId="0" applyFont="1" applyFill="1" applyBorder="1" applyAlignment="1">
      <alignment horizontal="center" vertical="center"/>
    </xf>
    <xf numFmtId="0" fontId="102" fillId="23" borderId="69" xfId="0" applyFont="1" applyFill="1" applyBorder="1" applyAlignment="1">
      <alignment horizontal="center" vertical="center"/>
    </xf>
    <xf numFmtId="0" fontId="102" fillId="23" borderId="2" xfId="0" applyFont="1" applyFill="1" applyBorder="1" applyAlignment="1">
      <alignment horizontal="center" vertical="center"/>
    </xf>
    <xf numFmtId="0" fontId="102" fillId="23" borderId="3" xfId="0" applyFont="1" applyFill="1" applyBorder="1" applyAlignment="1">
      <alignment horizontal="center" vertical="center"/>
    </xf>
    <xf numFmtId="0" fontId="102" fillId="23" borderId="70" xfId="0" applyFont="1" applyFill="1" applyBorder="1" applyAlignment="1">
      <alignment horizontal="center" vertical="center"/>
    </xf>
    <xf numFmtId="0" fontId="6" fillId="9" borderId="97" xfId="7" applyFont="1" applyFill="1" applyBorder="1" applyAlignment="1">
      <alignment horizontal="center" vertical="center" wrapText="1"/>
    </xf>
    <xf numFmtId="0" fontId="6" fillId="9" borderId="138" xfId="7" applyFont="1" applyFill="1" applyBorder="1" applyAlignment="1">
      <alignment horizontal="center" vertical="center" wrapText="1"/>
    </xf>
    <xf numFmtId="0" fontId="6" fillId="9" borderId="24" xfId="7" applyFont="1" applyFill="1" applyBorder="1" applyAlignment="1">
      <alignment horizontal="center" vertical="center" wrapText="1"/>
    </xf>
    <xf numFmtId="0" fontId="6" fillId="9" borderId="12" xfId="7" applyFont="1" applyFill="1" applyBorder="1" applyAlignment="1">
      <alignment horizontal="center" vertical="center" wrapText="1"/>
    </xf>
    <xf numFmtId="0" fontId="6" fillId="9" borderId="72" xfId="7" applyFont="1" applyFill="1" applyBorder="1" applyAlignment="1">
      <alignment horizontal="center" vertical="center"/>
    </xf>
    <xf numFmtId="0" fontId="6" fillId="9" borderId="24" xfId="7" applyFont="1" applyFill="1" applyBorder="1" applyAlignment="1">
      <alignment horizontal="center" vertical="center"/>
    </xf>
    <xf numFmtId="0" fontId="6" fillId="9" borderId="140" xfId="7" applyFont="1" applyFill="1" applyBorder="1" applyAlignment="1">
      <alignment horizontal="center" vertical="center"/>
    </xf>
    <xf numFmtId="0" fontId="6" fillId="9" borderId="12" xfId="7" applyFont="1" applyFill="1" applyBorder="1" applyAlignment="1">
      <alignment horizontal="center" vertical="center"/>
    </xf>
    <xf numFmtId="0" fontId="6" fillId="0" borderId="15" xfId="7" applyFont="1" applyBorder="1" applyAlignment="1">
      <alignment horizontal="center" vertical="center"/>
    </xf>
    <xf numFmtId="0" fontId="6" fillId="0" borderId="16" xfId="7" applyFont="1" applyBorder="1" applyAlignment="1">
      <alignment horizontal="center" vertical="center"/>
    </xf>
    <xf numFmtId="0" fontId="31" fillId="6" borderId="50" xfId="0" applyFont="1" applyFill="1" applyBorder="1" applyAlignment="1">
      <alignment horizontal="center" vertical="center"/>
    </xf>
    <xf numFmtId="0" fontId="31" fillId="6" borderId="146" xfId="0" applyFont="1" applyFill="1" applyBorder="1" applyAlignment="1">
      <alignment horizontal="center" vertical="center"/>
    </xf>
    <xf numFmtId="0" fontId="6" fillId="0" borderId="14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6" xfId="0" applyFont="1" applyBorder="1" applyAlignment="1">
      <alignment horizontal="center" vertical="center" wrapText="1"/>
    </xf>
    <xf numFmtId="0" fontId="6" fillId="0" borderId="127" xfId="0" applyFont="1" applyBorder="1" applyAlignment="1">
      <alignment horizontal="center" vertical="center" wrapText="1"/>
    </xf>
    <xf numFmtId="0" fontId="31" fillId="6" borderId="17" xfId="0" applyFont="1" applyFill="1" applyBorder="1" applyAlignment="1">
      <alignment horizontal="center" vertical="center"/>
    </xf>
    <xf numFmtId="0" fontId="31" fillId="6" borderId="18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center" vertical="center"/>
    </xf>
    <xf numFmtId="0" fontId="31" fillId="6" borderId="77" xfId="0" applyFont="1" applyFill="1" applyBorder="1" applyAlignment="1">
      <alignment horizontal="center" vertical="center"/>
    </xf>
    <xf numFmtId="0" fontId="31" fillId="6" borderId="15" xfId="0" applyFont="1" applyFill="1" applyBorder="1" applyAlignment="1">
      <alignment horizontal="center" vertical="center"/>
    </xf>
    <xf numFmtId="0" fontId="31" fillId="6" borderId="75" xfId="0" applyFont="1" applyFill="1" applyBorder="1" applyAlignment="1">
      <alignment horizontal="center" vertical="center"/>
    </xf>
    <xf numFmtId="0" fontId="101" fillId="23" borderId="43" xfId="0" applyFont="1" applyFill="1" applyBorder="1" applyAlignment="1">
      <alignment horizontal="center" vertical="center" wrapText="1"/>
    </xf>
    <xf numFmtId="0" fontId="101" fillId="23" borderId="44" xfId="0" applyFont="1" applyFill="1" applyBorder="1" applyAlignment="1">
      <alignment horizontal="center" vertical="center" wrapText="1"/>
    </xf>
    <xf numFmtId="0" fontId="101" fillId="23" borderId="42" xfId="0" applyFont="1" applyFill="1" applyBorder="1" applyAlignment="1">
      <alignment horizontal="center" vertical="center" wrapText="1"/>
    </xf>
    <xf numFmtId="0" fontId="5" fillId="0" borderId="14" xfId="8" applyFont="1" applyBorder="1" applyAlignment="1">
      <alignment horizontal="left" vertical="center"/>
    </xf>
    <xf numFmtId="0" fontId="5" fillId="0" borderId="24" xfId="8" applyFont="1" applyBorder="1" applyAlignment="1">
      <alignment horizontal="left" vertical="center"/>
    </xf>
    <xf numFmtId="0" fontId="5" fillId="0" borderId="27" xfId="8" applyFont="1" applyBorder="1" applyAlignment="1">
      <alignment horizontal="left" vertical="center"/>
    </xf>
    <xf numFmtId="0" fontId="5" fillId="0" borderId="26" xfId="8" applyFont="1" applyBorder="1" applyAlignment="1">
      <alignment horizontal="left" vertical="center"/>
    </xf>
    <xf numFmtId="0" fontId="5" fillId="0" borderId="12" xfId="8" applyFont="1" applyBorder="1" applyAlignment="1">
      <alignment horizontal="left" vertical="center"/>
    </xf>
    <xf numFmtId="0" fontId="5" fillId="0" borderId="83" xfId="8" applyFont="1" applyBorder="1" applyAlignment="1">
      <alignment horizontal="left" vertical="center"/>
    </xf>
    <xf numFmtId="0" fontId="6" fillId="0" borderId="11" xfId="8" applyFont="1" applyBorder="1" applyAlignment="1">
      <alignment horizontal="center" vertical="center" wrapText="1"/>
    </xf>
    <xf numFmtId="0" fontId="6" fillId="0" borderId="38" xfId="8" applyFont="1" applyBorder="1" applyAlignment="1">
      <alignment horizontal="center" vertical="center" wrapText="1"/>
    </xf>
    <xf numFmtId="0" fontId="6" fillId="0" borderId="49" xfId="8" applyFont="1" applyBorder="1" applyAlignment="1">
      <alignment horizontal="center" vertical="center" wrapText="1"/>
    </xf>
    <xf numFmtId="0" fontId="6" fillId="0" borderId="3" xfId="8" applyFont="1" applyBorder="1" applyAlignment="1">
      <alignment horizontal="center" vertical="center" wrapText="1"/>
    </xf>
    <xf numFmtId="0" fontId="5" fillId="0" borderId="55" xfId="8" applyFont="1" applyBorder="1" applyAlignment="1">
      <alignment horizontal="left" vertical="center" wrapText="1"/>
    </xf>
    <xf numFmtId="0" fontId="5" fillId="0" borderId="10" xfId="8" applyFont="1" applyBorder="1" applyAlignment="1">
      <alignment horizontal="left" vertical="center" wrapText="1"/>
    </xf>
    <xf numFmtId="0" fontId="5" fillId="0" borderId="18" xfId="8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27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45" xfId="0" applyFont="1" applyBorder="1" applyAlignment="1">
      <alignment horizontal="center" vertical="center" textRotation="90" wrapText="1"/>
    </xf>
    <xf numFmtId="0" fontId="6" fillId="0" borderId="38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6" fillId="0" borderId="82" xfId="7" applyFont="1" applyBorder="1" applyAlignment="1">
      <alignment horizontal="center" vertical="center" wrapText="1"/>
    </xf>
    <xf numFmtId="0" fontId="6" fillId="0" borderId="21" xfId="7" applyFont="1" applyBorder="1" applyAlignment="1">
      <alignment horizontal="center" vertical="center" wrapText="1"/>
    </xf>
    <xf numFmtId="0" fontId="5" fillId="0" borderId="79" xfId="8" applyFont="1" applyBorder="1" applyAlignment="1">
      <alignment horizontal="left" vertical="center" wrapText="1"/>
    </xf>
    <xf numFmtId="0" fontId="5" fillId="0" borderId="6" xfId="8" applyFont="1" applyBorder="1" applyAlignment="1">
      <alignment horizontal="left" vertical="center" wrapText="1"/>
    </xf>
    <xf numFmtId="0" fontId="5" fillId="0" borderId="22" xfId="8" applyFont="1" applyBorder="1" applyAlignment="1">
      <alignment horizontal="left" vertical="center" wrapText="1"/>
    </xf>
    <xf numFmtId="0" fontId="5" fillId="0" borderId="55" xfId="8" applyFont="1" applyBorder="1" applyAlignment="1">
      <alignment horizontal="left" vertical="center"/>
    </xf>
    <xf numFmtId="0" fontId="5" fillId="0" borderId="10" xfId="8" applyFont="1" applyBorder="1" applyAlignment="1">
      <alignment horizontal="left" vertical="center"/>
    </xf>
    <xf numFmtId="0" fontId="45" fillId="0" borderId="14" xfId="0" applyFont="1" applyBorder="1" applyAlignment="1">
      <alignment horizontal="center" vertical="center" textRotation="90" wrapText="1"/>
    </xf>
    <xf numFmtId="0" fontId="45" fillId="0" borderId="27" xfId="0" applyFont="1" applyBorder="1" applyAlignment="1">
      <alignment horizontal="center" vertical="center" textRotation="90" wrapText="1"/>
    </xf>
    <xf numFmtId="0" fontId="5" fillId="2" borderId="49" xfId="8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left" vertical="center" wrapText="1"/>
    </xf>
    <xf numFmtId="0" fontId="5" fillId="0" borderId="25" xfId="8" applyFont="1" applyBorder="1" applyAlignment="1">
      <alignment horizontal="left" vertical="center" wrapText="1"/>
    </xf>
    <xf numFmtId="0" fontId="5" fillId="0" borderId="3" xfId="8" applyFont="1" applyBorder="1" applyAlignment="1">
      <alignment horizontal="left" vertical="center" wrapText="1"/>
    </xf>
    <xf numFmtId="0" fontId="5" fillId="0" borderId="60" xfId="8" applyFont="1" applyBorder="1" applyAlignment="1">
      <alignment horizontal="left" vertical="center" wrapText="1"/>
    </xf>
    <xf numFmtId="0" fontId="5" fillId="0" borderId="20" xfId="8" applyFont="1" applyBorder="1" applyAlignment="1">
      <alignment horizontal="left" vertical="center" wrapText="1"/>
    </xf>
    <xf numFmtId="0" fontId="5" fillId="2" borderId="74" xfId="8" applyFont="1" applyFill="1" applyBorder="1" applyAlignment="1">
      <alignment horizontal="left" vertical="center" wrapText="1"/>
    </xf>
    <xf numFmtId="0" fontId="5" fillId="2" borderId="16" xfId="8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8" xfId="0" applyFont="1" applyBorder="1" applyAlignment="1">
      <alignment horizontal="center" vertical="center" textRotation="90" wrapText="1"/>
    </xf>
    <xf numFmtId="0" fontId="6" fillId="0" borderId="47" xfId="7" applyFont="1" applyBorder="1" applyAlignment="1">
      <alignment horizontal="center" vertical="center" wrapText="1"/>
    </xf>
    <xf numFmtId="0" fontId="6" fillId="0" borderId="24" xfId="7" applyFont="1" applyBorder="1" applyAlignment="1">
      <alignment horizontal="center" vertical="center" wrapText="1"/>
    </xf>
    <xf numFmtId="0" fontId="6" fillId="0" borderId="71" xfId="7" applyFont="1" applyBorder="1" applyAlignment="1">
      <alignment horizontal="center" vertical="center" wrapText="1"/>
    </xf>
    <xf numFmtId="0" fontId="6" fillId="0" borderId="49" xfId="7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0" fontId="6" fillId="0" borderId="73" xfId="7" applyFont="1" applyBorder="1" applyAlignment="1">
      <alignment horizontal="center" vertical="center" wrapText="1"/>
    </xf>
    <xf numFmtId="0" fontId="6" fillId="0" borderId="72" xfId="7" applyFont="1" applyBorder="1" applyAlignment="1">
      <alignment horizontal="center" vertical="center" wrapText="1"/>
    </xf>
    <xf numFmtId="0" fontId="6" fillId="0" borderId="25" xfId="7" applyFont="1" applyBorder="1" applyAlignment="1">
      <alignment horizontal="center" vertical="center" wrapText="1"/>
    </xf>
    <xf numFmtId="0" fontId="5" fillId="0" borderId="55" xfId="0" applyFont="1" applyBorder="1" applyAlignment="1"/>
    <xf numFmtId="0" fontId="5" fillId="0" borderId="10" xfId="0" applyFont="1" applyBorder="1" applyAlignment="1"/>
    <xf numFmtId="0" fontId="5" fillId="0" borderId="18" xfId="0" applyFont="1" applyBorder="1" applyAlignment="1"/>
    <xf numFmtId="0" fontId="31" fillId="6" borderId="54" xfId="0" applyFont="1" applyFill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75" xfId="0" applyFont="1" applyBorder="1" applyAlignment="1">
      <alignment wrapText="1"/>
    </xf>
    <xf numFmtId="0" fontId="101" fillId="23" borderId="47" xfId="0" applyFont="1" applyFill="1" applyBorder="1" applyAlignment="1">
      <alignment horizontal="center" vertical="center" wrapText="1"/>
    </xf>
    <xf numFmtId="0" fontId="101" fillId="23" borderId="24" xfId="0" applyFont="1" applyFill="1" applyBorder="1" applyAlignment="1">
      <alignment horizontal="center" vertical="center" wrapText="1"/>
    </xf>
    <xf numFmtId="0" fontId="101" fillId="23" borderId="27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textRotation="90"/>
    </xf>
    <xf numFmtId="0" fontId="6" fillId="0" borderId="13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6" fillId="0" borderId="26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4" xfId="0" applyFont="1" applyBorder="1" applyAlignment="1">
      <alignment horizontal="center" vertical="center"/>
    </xf>
    <xf numFmtId="0" fontId="101" fillId="23" borderId="198" xfId="0" applyFont="1" applyFill="1" applyBorder="1" applyAlignment="1">
      <alignment horizontal="center" vertical="center" wrapText="1"/>
    </xf>
    <xf numFmtId="0" fontId="101" fillId="23" borderId="46" xfId="0" applyFont="1" applyFill="1" applyBorder="1" applyAlignment="1">
      <alignment horizontal="center" vertical="center" wrapText="1"/>
    </xf>
    <xf numFmtId="0" fontId="101" fillId="23" borderId="45" xfId="0" applyFont="1" applyFill="1" applyBorder="1" applyAlignment="1">
      <alignment horizontal="center" vertical="center" wrapText="1"/>
    </xf>
    <xf numFmtId="0" fontId="101" fillId="23" borderId="56" xfId="0" applyFont="1" applyFill="1" applyBorder="1" applyAlignment="1">
      <alignment horizontal="center" vertical="center" wrapText="1"/>
    </xf>
    <xf numFmtId="0" fontId="101" fillId="23" borderId="57" xfId="0" applyFont="1" applyFill="1" applyBorder="1" applyAlignment="1">
      <alignment horizontal="center" vertical="center" wrapText="1"/>
    </xf>
    <xf numFmtId="0" fontId="101" fillId="23" borderId="50" xfId="0" applyFont="1" applyFill="1" applyBorder="1" applyAlignment="1">
      <alignment horizontal="center" vertical="center" wrapText="1"/>
    </xf>
    <xf numFmtId="0" fontId="101" fillId="23" borderId="52" xfId="0" applyFont="1" applyFill="1" applyBorder="1" applyAlignment="1">
      <alignment horizontal="center" vertical="center" wrapText="1"/>
    </xf>
    <xf numFmtId="0" fontId="101" fillId="23" borderId="54" xfId="0" applyFont="1" applyFill="1" applyBorder="1" applyAlignment="1">
      <alignment horizontal="center" vertical="center" wrapText="1"/>
    </xf>
    <xf numFmtId="0" fontId="101" fillId="23" borderId="49" xfId="0" applyFont="1" applyFill="1" applyBorder="1" applyAlignment="1">
      <alignment horizontal="center" vertical="center" wrapText="1"/>
    </xf>
    <xf numFmtId="0" fontId="103" fillId="23" borderId="55" xfId="0" applyFont="1" applyFill="1" applyBorder="1" applyAlignment="1">
      <alignment horizontal="center" vertical="center"/>
    </xf>
    <xf numFmtId="0" fontId="103" fillId="23" borderId="10" xfId="0" applyFont="1" applyFill="1" applyBorder="1" applyAlignment="1">
      <alignment horizontal="center" vertical="center"/>
    </xf>
    <xf numFmtId="0" fontId="103" fillId="23" borderId="40" xfId="0" applyFont="1" applyFill="1" applyBorder="1" applyAlignment="1">
      <alignment horizontal="center" vertical="center"/>
    </xf>
    <xf numFmtId="0" fontId="103" fillId="23" borderId="58" xfId="0" applyFont="1" applyFill="1" applyBorder="1" applyAlignment="1">
      <alignment horizontal="center" vertical="center" wrapText="1"/>
    </xf>
    <xf numFmtId="0" fontId="103" fillId="23" borderId="59" xfId="0" applyFont="1" applyFill="1" applyBorder="1" applyAlignment="1">
      <alignment horizontal="center" vertical="center" wrapText="1"/>
    </xf>
    <xf numFmtId="0" fontId="103" fillId="23" borderId="49" xfId="0" applyFont="1" applyFill="1" applyBorder="1" applyAlignment="1">
      <alignment horizontal="center" vertical="center" wrapText="1"/>
    </xf>
    <xf numFmtId="0" fontId="103" fillId="23" borderId="48" xfId="0" applyFont="1" applyFill="1" applyBorder="1" applyAlignment="1">
      <alignment horizontal="center" vertical="center" wrapText="1"/>
    </xf>
    <xf numFmtId="0" fontId="66" fillId="23" borderId="60" xfId="0" applyFont="1" applyFill="1" applyBorder="1" applyAlignment="1">
      <alignment horizontal="center" vertical="center" wrapText="1"/>
    </xf>
    <xf numFmtId="0" fontId="66" fillId="23" borderId="61" xfId="0" applyFont="1" applyFill="1" applyBorder="1" applyAlignment="1">
      <alignment horizontal="center" vertical="center" wrapText="1"/>
    </xf>
    <xf numFmtId="0" fontId="103" fillId="23" borderId="55" xfId="0" applyFont="1" applyFill="1" applyBorder="1" applyAlignment="1">
      <alignment horizontal="center" vertical="center" wrapText="1"/>
    </xf>
    <xf numFmtId="0" fontId="103" fillId="23" borderId="10" xfId="0" applyFont="1" applyFill="1" applyBorder="1" applyAlignment="1">
      <alignment horizontal="center" vertical="center" wrapText="1"/>
    </xf>
    <xf numFmtId="0" fontId="103" fillId="23" borderId="47" xfId="0" applyFont="1" applyFill="1" applyBorder="1" applyAlignment="1">
      <alignment horizontal="center" vertical="center" wrapText="1"/>
    </xf>
    <xf numFmtId="0" fontId="103" fillId="23" borderId="27" xfId="0" applyFont="1" applyFill="1" applyBorder="1" applyAlignment="1">
      <alignment horizontal="center" vertical="center" wrapText="1"/>
    </xf>
    <xf numFmtId="0" fontId="103" fillId="23" borderId="51" xfId="0" applyFont="1" applyFill="1" applyBorder="1" applyAlignment="1">
      <alignment horizontal="center" vertical="center" wrapText="1"/>
    </xf>
    <xf numFmtId="0" fontId="103" fillId="23" borderId="24" xfId="0" applyFont="1" applyFill="1" applyBorder="1" applyAlignment="1">
      <alignment horizontal="center" vertical="center" wrapText="1"/>
    </xf>
    <xf numFmtId="0" fontId="103" fillId="23" borderId="53" xfId="0" applyFont="1" applyFill="1" applyBorder="1" applyAlignment="1">
      <alignment horizontal="center" vertical="center" wrapText="1"/>
    </xf>
    <xf numFmtId="0" fontId="103" fillId="23" borderId="3" xfId="0" applyFont="1" applyFill="1" applyBorder="1" applyAlignment="1">
      <alignment horizontal="center" vertical="center" wrapText="1"/>
    </xf>
    <xf numFmtId="0" fontId="103" fillId="23" borderId="60" xfId="0" applyFont="1" applyFill="1" applyBorder="1" applyAlignment="1">
      <alignment horizontal="center" vertical="center" wrapText="1"/>
    </xf>
    <xf numFmtId="0" fontId="103" fillId="23" borderId="20" xfId="0" applyFont="1" applyFill="1" applyBorder="1" applyAlignment="1">
      <alignment horizontal="center" vertical="center" wrapText="1"/>
    </xf>
    <xf numFmtId="0" fontId="103" fillId="23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6" fillId="0" borderId="46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45" xfId="0" applyFont="1" applyBorder="1" applyAlignment="1">
      <alignment horizontal="center" vertical="center"/>
    </xf>
    <xf numFmtId="0" fontId="101" fillId="23" borderId="153" xfId="0" applyFont="1" applyFill="1" applyBorder="1" applyAlignment="1">
      <alignment horizontal="center" vertical="center" wrapText="1"/>
    </xf>
    <xf numFmtId="0" fontId="101" fillId="23" borderId="154" xfId="0" applyFont="1" applyFill="1" applyBorder="1" applyAlignment="1">
      <alignment horizontal="center" vertical="center" wrapText="1"/>
    </xf>
    <xf numFmtId="0" fontId="101" fillId="23" borderId="155" xfId="0" applyFont="1" applyFill="1" applyBorder="1" applyAlignment="1">
      <alignment horizontal="center" vertical="center" wrapText="1"/>
    </xf>
    <xf numFmtId="0" fontId="101" fillId="23" borderId="74" xfId="0" applyFont="1" applyFill="1" applyBorder="1" applyAlignment="1">
      <alignment horizontal="center" vertical="center"/>
    </xf>
    <xf numFmtId="0" fontId="101" fillId="23" borderId="16" xfId="0" applyFont="1" applyFill="1" applyBorder="1" applyAlignment="1">
      <alignment horizontal="center" vertical="center"/>
    </xf>
    <xf numFmtId="0" fontId="101" fillId="23" borderId="159" xfId="0" applyFont="1" applyFill="1" applyBorder="1" applyAlignment="1">
      <alignment horizontal="center" vertical="center"/>
    </xf>
    <xf numFmtId="172" fontId="4" fillId="16" borderId="47" xfId="0" applyNumberFormat="1" applyFont="1" applyFill="1" applyBorder="1" applyAlignment="1">
      <alignment horizontal="center" vertical="center" wrapText="1"/>
    </xf>
    <xf numFmtId="172" fontId="4" fillId="16" borderId="24" xfId="0" applyNumberFormat="1" applyFont="1" applyFill="1" applyBorder="1" applyAlignment="1">
      <alignment horizontal="center" vertical="center" wrapText="1"/>
    </xf>
    <xf numFmtId="172" fontId="4" fillId="16" borderId="27" xfId="0" applyNumberFormat="1" applyFont="1" applyFill="1" applyBorder="1" applyAlignment="1">
      <alignment horizontal="center" vertical="center" wrapText="1"/>
    </xf>
    <xf numFmtId="172" fontId="4" fillId="16" borderId="49" xfId="0" applyNumberFormat="1" applyFont="1" applyFill="1" applyBorder="1" applyAlignment="1">
      <alignment horizontal="center" vertical="center" wrapText="1"/>
    </xf>
    <xf numFmtId="172" fontId="4" fillId="16" borderId="3" xfId="0" applyNumberFormat="1" applyFont="1" applyFill="1" applyBorder="1" applyAlignment="1">
      <alignment horizontal="center" vertical="center" wrapText="1"/>
    </xf>
    <xf numFmtId="172" fontId="4" fillId="16" borderId="48" xfId="0" applyNumberFormat="1" applyFont="1" applyFill="1" applyBorder="1" applyAlignment="1">
      <alignment horizontal="center" vertical="center" wrapText="1"/>
    </xf>
    <xf numFmtId="172" fontId="69" fillId="16" borderId="38" xfId="7" applyNumberFormat="1" applyFont="1" applyFill="1" applyBorder="1" applyAlignment="1">
      <alignment horizontal="center" vertical="center" wrapText="1"/>
    </xf>
    <xf numFmtId="172" fontId="69" fillId="16" borderId="11" xfId="7" applyNumberFormat="1" applyFont="1" applyFill="1" applyBorder="1" applyAlignment="1">
      <alignment horizontal="center" vertical="center" wrapText="1"/>
    </xf>
    <xf numFmtId="172" fontId="69" fillId="16" borderId="39" xfId="7" applyNumberFormat="1" applyFont="1" applyFill="1" applyBorder="1" applyAlignment="1">
      <alignment horizontal="center" vertical="center" wrapText="1"/>
    </xf>
    <xf numFmtId="172" fontId="92" fillId="0" borderId="74" xfId="0" applyNumberFormat="1" applyFont="1" applyBorder="1" applyAlignment="1">
      <alignment horizontal="left" vertical="center"/>
    </xf>
    <xf numFmtId="172" fontId="92" fillId="0" borderId="16" xfId="0" applyNumberFormat="1" applyFont="1" applyBorder="1" applyAlignment="1">
      <alignment horizontal="left" vertical="center"/>
    </xf>
    <xf numFmtId="172" fontId="94" fillId="0" borderId="16" xfId="0" applyNumberFormat="1" applyFont="1" applyBorder="1" applyAlignment="1">
      <alignment horizontal="right" vertical="center"/>
    </xf>
    <xf numFmtId="172" fontId="92" fillId="0" borderId="55" xfId="0" applyNumberFormat="1" applyFont="1" applyBorder="1" applyAlignment="1">
      <alignment horizontal="left" vertical="center"/>
    </xf>
    <xf numFmtId="172" fontId="92" fillId="0" borderId="10" xfId="0" applyNumberFormat="1" applyFont="1" applyBorder="1" applyAlignment="1">
      <alignment horizontal="left" vertical="center"/>
    </xf>
    <xf numFmtId="172" fontId="94" fillId="0" borderId="10" xfId="0" applyNumberFormat="1" applyFont="1" applyBorder="1" applyAlignment="1">
      <alignment horizontal="right" vertical="center"/>
    </xf>
    <xf numFmtId="172" fontId="92" fillId="0" borderId="55" xfId="0" applyNumberFormat="1" applyFont="1" applyBorder="1" applyAlignment="1">
      <alignment horizontal="left" vertical="center" wrapText="1"/>
    </xf>
    <xf numFmtId="172" fontId="92" fillId="0" borderId="10" xfId="0" applyNumberFormat="1" applyFont="1" applyBorder="1" applyAlignment="1">
      <alignment horizontal="left" vertical="center" wrapText="1"/>
    </xf>
    <xf numFmtId="172" fontId="92" fillId="0" borderId="196" xfId="0" applyNumberFormat="1" applyFont="1" applyBorder="1" applyAlignment="1">
      <alignment horizontal="left" vertical="center" wrapText="1"/>
    </xf>
    <xf numFmtId="172" fontId="92" fillId="0" borderId="197" xfId="0" applyNumberFormat="1" applyFont="1" applyBorder="1" applyAlignment="1">
      <alignment horizontal="left" vertical="center" wrapText="1"/>
    </xf>
    <xf numFmtId="172" fontId="94" fillId="0" borderId="0" xfId="0" applyNumberFormat="1" applyFont="1" applyAlignment="1">
      <alignment horizontal="right" vertical="center"/>
    </xf>
    <xf numFmtId="172" fontId="6" fillId="16" borderId="38" xfId="0" applyNumberFormat="1" applyFont="1" applyFill="1" applyBorder="1" applyAlignment="1">
      <alignment horizontal="left" vertical="center"/>
    </xf>
    <xf numFmtId="172" fontId="6" fillId="16" borderId="11" xfId="0" applyNumberFormat="1" applyFont="1" applyFill="1" applyBorder="1" applyAlignment="1">
      <alignment horizontal="left" vertical="center"/>
    </xf>
    <xf numFmtId="172" fontId="6" fillId="16" borderId="11" xfId="0" applyNumberFormat="1" applyFont="1" applyFill="1" applyBorder="1" applyAlignment="1">
      <alignment horizontal="right" vertical="center"/>
    </xf>
    <xf numFmtId="172" fontId="92" fillId="0" borderId="74" xfId="0" applyNumberFormat="1" applyFont="1" applyBorder="1" applyAlignment="1">
      <alignment horizontal="left" vertical="center" wrapText="1"/>
    </xf>
    <xf numFmtId="172" fontId="92" fillId="0" borderId="16" xfId="0" applyNumberFormat="1" applyFont="1" applyBorder="1" applyAlignment="1">
      <alignment horizontal="left" vertical="center" wrapText="1"/>
    </xf>
    <xf numFmtId="172" fontId="92" fillId="0" borderId="79" xfId="0" applyNumberFormat="1" applyFont="1" applyBorder="1" applyAlignment="1">
      <alignment horizontal="left" vertical="center"/>
    </xf>
    <xf numFmtId="172" fontId="92" fillId="0" borderId="6" xfId="0" applyNumberFormat="1" applyFont="1" applyBorder="1" applyAlignment="1">
      <alignment horizontal="left" vertical="center"/>
    </xf>
    <xf numFmtId="172" fontId="92" fillId="0" borderId="79" xfId="0" applyNumberFormat="1" applyFont="1" applyBorder="1" applyAlignment="1">
      <alignment horizontal="left" vertical="center" wrapText="1"/>
    </xf>
    <xf numFmtId="172" fontId="92" fillId="0" borderId="6" xfId="0" applyNumberFormat="1" applyFont="1" applyBorder="1" applyAlignment="1">
      <alignment horizontal="left" vertical="center" wrapText="1"/>
    </xf>
    <xf numFmtId="172" fontId="69" fillId="16" borderId="38" xfId="0" applyNumberFormat="1" applyFont="1" applyFill="1" applyBorder="1" applyAlignment="1">
      <alignment horizontal="left" vertical="center"/>
    </xf>
    <xf numFmtId="172" fontId="69" fillId="16" borderId="11" xfId="0" applyNumberFormat="1" applyFont="1" applyFill="1" applyBorder="1" applyAlignment="1">
      <alignment horizontal="left" vertical="center"/>
    </xf>
    <xf numFmtId="172" fontId="69" fillId="16" borderId="38" xfId="0" applyNumberFormat="1" applyFont="1" applyFill="1" applyBorder="1" applyAlignment="1">
      <alignment horizontal="left" vertical="center" wrapText="1"/>
    </xf>
    <xf numFmtId="172" fontId="69" fillId="16" borderId="11" xfId="0" applyNumberFormat="1" applyFont="1" applyFill="1" applyBorder="1" applyAlignment="1">
      <alignment horizontal="left" vertical="center" wrapText="1"/>
    </xf>
    <xf numFmtId="172" fontId="94" fillId="22" borderId="6" xfId="0" applyNumberFormat="1" applyFont="1" applyFill="1" applyBorder="1" applyAlignment="1">
      <alignment horizontal="right" vertical="center"/>
    </xf>
    <xf numFmtId="172" fontId="92" fillId="0" borderId="46" xfId="0" applyNumberFormat="1" applyFont="1" applyBorder="1" applyAlignment="1">
      <alignment horizontal="left" vertical="center" wrapText="1"/>
    </xf>
    <xf numFmtId="172" fontId="92" fillId="0" borderId="0" xfId="0" applyNumberFormat="1" applyFont="1" applyAlignment="1">
      <alignment horizontal="left" vertical="center" wrapText="1"/>
    </xf>
    <xf numFmtId="172" fontId="92" fillId="0" borderId="196" xfId="0" applyNumberFormat="1" applyFont="1" applyBorder="1" applyAlignment="1">
      <alignment horizontal="left" vertical="center"/>
    </xf>
    <xf numFmtId="172" fontId="92" fillId="0" borderId="197" xfId="0" applyNumberFormat="1" applyFont="1" applyBorder="1" applyAlignment="1">
      <alignment horizontal="left" vertical="center"/>
    </xf>
    <xf numFmtId="172" fontId="6" fillId="16" borderId="38" xfId="0" applyNumberFormat="1" applyFont="1" applyFill="1" applyBorder="1" applyAlignment="1">
      <alignment horizontal="left" vertical="center" wrapText="1"/>
    </xf>
    <xf numFmtId="172" fontId="6" fillId="16" borderId="11" xfId="0" applyNumberFormat="1" applyFont="1" applyFill="1" applyBorder="1" applyAlignment="1">
      <alignment horizontal="left" vertical="center" wrapText="1"/>
    </xf>
    <xf numFmtId="172" fontId="4" fillId="16" borderId="11" xfId="0" applyNumberFormat="1" applyFont="1" applyFill="1" applyBorder="1" applyAlignment="1">
      <alignment horizontal="right" vertical="center"/>
    </xf>
    <xf numFmtId="0" fontId="41" fillId="7" borderId="193" xfId="0" applyFont="1" applyFill="1" applyBorder="1" applyAlignment="1">
      <alignment horizontal="center" wrapText="1"/>
    </xf>
  </cellXfs>
  <cellStyles count="12">
    <cellStyle name="Comma 2" xfId="2" xr:uid="{54CEC264-7818-4BB7-B7E4-AD5C51C60621}"/>
    <cellStyle name="Comma 3" xfId="6" xr:uid="{BF0DA064-FB4C-4EDD-AC2B-95F27F6920D0}"/>
    <cellStyle name="Currency 2" xfId="10" xr:uid="{993783B1-14E5-4848-892A-4E9BC95B1FA0}"/>
    <cellStyle name="Hipervínculo" xfId="11" builtinId="8"/>
    <cellStyle name="Millares 3" xfId="9" xr:uid="{6C58FCF8-802F-4EE3-B036-E9485E106538}"/>
    <cellStyle name="Normal" xfId="0" builtinId="0"/>
    <cellStyle name="Normal 2 2" xfId="8" xr:uid="{48406B7A-044C-4B3D-A0D3-D63F7F14E4C3}"/>
    <cellStyle name="Normal 2 2 3" xfId="3" xr:uid="{8C8E833D-8974-4590-A3AF-13F9F7B32F45}"/>
    <cellStyle name="Normal 2 3" xfId="7" xr:uid="{A8476D82-5692-4BC4-9352-C2B63F6FCFBD}"/>
    <cellStyle name="Normal 3" xfId="5" xr:uid="{EC07373E-D0F2-4056-8F9D-485670FF30EA}"/>
    <cellStyle name="Normal 3 3 2" xfId="4" xr:uid="{929DE463-D42A-48E3-95CE-DB476502E8AF}"/>
    <cellStyle name="Porcentaj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0</xdr:row>
      <xdr:rowOff>100853</xdr:rowOff>
    </xdr:from>
    <xdr:to>
      <xdr:col>10</xdr:col>
      <xdr:colOff>2152382</xdr:colOff>
      <xdr:row>4</xdr:row>
      <xdr:rowOff>30727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7530" y="100853"/>
          <a:ext cx="2152381" cy="7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266700</xdr:colOff>
      <xdr:row>41</xdr:row>
      <xdr:rowOff>34919</xdr:rowOff>
    </xdr:from>
    <xdr:to>
      <xdr:col>37</xdr:col>
      <xdr:colOff>295274</xdr:colOff>
      <xdr:row>44</xdr:row>
      <xdr:rowOff>133350</xdr:rowOff>
    </xdr:to>
    <xdr:sp macro="" textlink="">
      <xdr:nvSpPr>
        <xdr:cNvPr id="2" name="Rectángulo redondeado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0725150" y="8569319"/>
          <a:ext cx="949324" cy="682631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L" sz="65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 el resultado es positivo, anótelo en el código 304 y luego trasladelo al código 31 de la línea 48</a:t>
          </a:r>
        </a:p>
        <a:p>
          <a:pPr marL="0" indent="0" algn="just"/>
          <a:endParaRPr lang="es-CL" sz="6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34</xdr:col>
      <xdr:colOff>69845</xdr:colOff>
      <xdr:row>35</xdr:row>
      <xdr:rowOff>33337</xdr:rowOff>
    </xdr:from>
    <xdr:to>
      <xdr:col>34</xdr:col>
      <xdr:colOff>69845</xdr:colOff>
      <xdr:row>43</xdr:row>
      <xdr:rowOff>57150</xdr:rowOff>
    </xdr:to>
    <xdr:sp macro="" textlink="">
      <xdr:nvSpPr>
        <xdr:cNvPr id="3" name="Cerrar corche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 flipH="1">
          <a:off x="10528295" y="7424737"/>
          <a:ext cx="0" cy="1560513"/>
        </a:xfrm>
        <a:prstGeom prst="rightBracket">
          <a:avLst/>
        </a:prstGeom>
        <a:solidFill>
          <a:schemeClr val="bg1"/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33</xdr:col>
      <xdr:colOff>134939</xdr:colOff>
      <xdr:row>38</xdr:row>
      <xdr:rowOff>100016</xdr:rowOff>
    </xdr:from>
    <xdr:to>
      <xdr:col>34</xdr:col>
      <xdr:colOff>9528</xdr:colOff>
      <xdr:row>55</xdr:row>
      <xdr:rowOff>100012</xdr:rowOff>
    </xdr:to>
    <xdr:cxnSp macro="">
      <xdr:nvCxnSpPr>
        <xdr:cNvPr id="4" name="Conector angular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 bwMode="auto">
        <a:xfrm rot="5400000" flipH="1" flipV="1">
          <a:off x="8746336" y="9592469"/>
          <a:ext cx="3251196" cy="192089"/>
        </a:xfrm>
        <a:prstGeom prst="bentConnector3">
          <a:avLst>
            <a:gd name="adj1" fmla="val 100439"/>
          </a:avLst>
        </a:prstGeom>
        <a:solidFill>
          <a:srgbClr val="00FFFF"/>
        </a:solidFill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34</xdr:col>
      <xdr:colOff>255914</xdr:colOff>
      <xdr:row>32</xdr:row>
      <xdr:rowOff>3613</xdr:rowOff>
    </xdr:from>
    <xdr:to>
      <xdr:col>37</xdr:col>
      <xdr:colOff>276225</xdr:colOff>
      <xdr:row>37</xdr:row>
      <xdr:rowOff>114300</xdr:rowOff>
    </xdr:to>
    <xdr:sp macro="" textlink="">
      <xdr:nvSpPr>
        <xdr:cNvPr id="6" name="Rectángulo redondeado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0714364" y="6823513"/>
          <a:ext cx="941061" cy="1063187"/>
        </a:xfrm>
        <a:prstGeom prst="roundRect">
          <a:avLst/>
        </a:prstGeom>
        <a:solidFill>
          <a:schemeClr val="bg1"/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just"/>
          <a:r>
            <a:rPr lang="es-CL" sz="65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Si el resultado es negativo, anótelo en el código 304 con signo menos y vea las instrucciones </a:t>
          </a:r>
          <a:r>
            <a:rPr lang="es-CL" sz="650" b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para la línea 47</a:t>
          </a:r>
        </a:p>
        <a:p>
          <a:pPr algn="just"/>
          <a:endParaRPr lang="es-CL" sz="6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288915</xdr:colOff>
      <xdr:row>55</xdr:row>
      <xdr:rowOff>92075</xdr:rowOff>
    </xdr:from>
    <xdr:to>
      <xdr:col>33</xdr:col>
      <xdr:colOff>133350</xdr:colOff>
      <xdr:row>55</xdr:row>
      <xdr:rowOff>92079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 bwMode="auto">
        <a:xfrm flipV="1">
          <a:off x="9801215" y="11306175"/>
          <a:ext cx="473085" cy="4"/>
        </a:xfrm>
        <a:prstGeom prst="line">
          <a:avLst/>
        </a:prstGeom>
        <a:solidFill>
          <a:srgbClr val="00FFFF"/>
        </a:solidFill>
        <a:ln w="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37</xdr:col>
      <xdr:colOff>85725</xdr:colOff>
      <xdr:row>84</xdr:row>
      <xdr:rowOff>0</xdr:rowOff>
    </xdr:from>
    <xdr:to>
      <xdr:col>38</xdr:col>
      <xdr:colOff>0</xdr:colOff>
      <xdr:row>84</xdr:row>
      <xdr:rowOff>0</xdr:rowOff>
    </xdr:to>
    <xdr:sp macro="" textlink="">
      <xdr:nvSpPr>
        <xdr:cNvPr id="8" name="Texto 15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1464925" y="17589500"/>
          <a:ext cx="2381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17560</xdr:colOff>
      <xdr:row>0</xdr:row>
      <xdr:rowOff>85807</xdr:rowOff>
    </xdr:from>
    <xdr:to>
      <xdr:col>25</xdr:col>
      <xdr:colOff>124240</xdr:colOff>
      <xdr:row>2</xdr:row>
      <xdr:rowOff>123825</xdr:rowOff>
    </xdr:to>
    <xdr:sp macro="" textlink="">
      <xdr:nvSpPr>
        <xdr:cNvPr id="9" name="Texto 9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049810" y="85807"/>
          <a:ext cx="3643630" cy="412668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L" sz="1400" b="1" i="0" strike="noStrike">
              <a:solidFill>
                <a:sysClr val="windowText" lastClr="000000"/>
              </a:solidFill>
              <a:latin typeface="Arial"/>
              <a:cs typeface="Arial"/>
            </a:rPr>
            <a:t>AÑO  TRIBUTARIO  2021</a:t>
          </a:r>
        </a:p>
        <a:p>
          <a:pPr algn="ctr" rtl="0">
            <a:defRPr sz="1000"/>
          </a:pPr>
          <a:r>
            <a:rPr lang="es-CL" sz="800" b="1" i="0" strike="noStrike">
              <a:solidFill>
                <a:sysClr val="windowText" lastClr="000000"/>
              </a:solidFill>
              <a:latin typeface="Arial"/>
              <a:cs typeface="Arial"/>
            </a:rPr>
            <a:t> </a:t>
          </a:r>
          <a:r>
            <a:rPr lang="es-CL" sz="1000" b="1" i="0" strike="noStrike">
              <a:solidFill>
                <a:sysClr val="windowText" lastClr="000000"/>
              </a:solidFill>
              <a:latin typeface="Arial"/>
              <a:cs typeface="Arial"/>
            </a:rPr>
            <a:t>IMPUESTOS ANUALES A LA RENTA</a:t>
          </a:r>
        </a:p>
      </xdr:txBody>
    </xdr:sp>
    <xdr:clientData/>
  </xdr:twoCellAnchor>
  <xdr:twoCellAnchor>
    <xdr:from>
      <xdr:col>34</xdr:col>
      <xdr:colOff>66675</xdr:colOff>
      <xdr:row>43</xdr:row>
      <xdr:rowOff>57155</xdr:rowOff>
    </xdr:from>
    <xdr:to>
      <xdr:col>34</xdr:col>
      <xdr:colOff>276225</xdr:colOff>
      <xdr:row>43</xdr:row>
      <xdr:rowOff>66675</xdr:rowOff>
    </xdr:to>
    <xdr:cxnSp macro="">
      <xdr:nvCxnSpPr>
        <xdr:cNvPr id="11" name="Conector recto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 bwMode="auto">
        <a:xfrm>
          <a:off x="10525125" y="8985255"/>
          <a:ext cx="209550" cy="9520"/>
        </a:xfrm>
        <a:prstGeom prst="line">
          <a:avLst/>
        </a:prstGeom>
        <a:solidFill>
          <a:srgbClr val="00FFFF"/>
        </a:solidFill>
        <a:ln w="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34</xdr:col>
      <xdr:colOff>69845</xdr:colOff>
      <xdr:row>35</xdr:row>
      <xdr:rowOff>33337</xdr:rowOff>
    </xdr:from>
    <xdr:to>
      <xdr:col>34</xdr:col>
      <xdr:colOff>279395</xdr:colOff>
      <xdr:row>35</xdr:row>
      <xdr:rowOff>42857</xdr:rowOff>
    </xdr:to>
    <xdr:cxnSp macro="">
      <xdr:nvCxnSpPr>
        <xdr:cNvPr id="12" name="Conector recto 1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 bwMode="auto">
        <a:xfrm>
          <a:off x="10528295" y="7424737"/>
          <a:ext cx="209550" cy="9520"/>
        </a:xfrm>
        <a:prstGeom prst="line">
          <a:avLst/>
        </a:prstGeom>
        <a:solidFill>
          <a:srgbClr val="00FFFF"/>
        </a:solidFill>
        <a:ln w="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277959</xdr:colOff>
      <xdr:row>20</xdr:row>
      <xdr:rowOff>130754</xdr:rowOff>
    </xdr:from>
    <xdr:to>
      <xdr:col>13</xdr:col>
      <xdr:colOff>234664</xdr:colOff>
      <xdr:row>21</xdr:row>
      <xdr:rowOff>97849</xdr:rowOff>
    </xdr:to>
    <xdr:cxnSp macro="">
      <xdr:nvCxnSpPr>
        <xdr:cNvPr id="5" name="Conector angular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rot="16200000" flipH="1">
          <a:off x="7840376" y="9189462"/>
          <a:ext cx="309995" cy="48058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72219</xdr:colOff>
      <xdr:row>20</xdr:row>
      <xdr:rowOff>130754</xdr:rowOff>
    </xdr:from>
    <xdr:to>
      <xdr:col>20</xdr:col>
      <xdr:colOff>234664</xdr:colOff>
      <xdr:row>21</xdr:row>
      <xdr:rowOff>97849</xdr:rowOff>
    </xdr:to>
    <xdr:cxnSp macro="">
      <xdr:nvCxnSpPr>
        <xdr:cNvPr id="6" name="Conector angular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rot="16200000" flipH="1">
          <a:off x="10756931" y="9191367"/>
          <a:ext cx="309995" cy="47677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295274</xdr:colOff>
      <xdr:row>1</xdr:row>
      <xdr:rowOff>76200</xdr:rowOff>
    </xdr:from>
    <xdr:to>
      <xdr:col>17</xdr:col>
      <xdr:colOff>95249</xdr:colOff>
      <xdr:row>23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2549" y="266700"/>
          <a:ext cx="7191375" cy="431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secon.windows.sii.cl/TEMP/Archivos%20temporales%20de%20Internet/Content.Outlook/Q2W04AWC/F22%20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rardo.escudero\Mis%20documentos\SBDF\Reforma%20Tributaria\Renta%20Atribuida\Prototipo\F22%20%202015%20Jose%20Luis%20Capdevi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Supuestos"/>
      <sheetName val="DDJJ FUT "/>
      <sheetName val="DDJJ Capital"/>
      <sheetName val="Registros"/>
      <sheetName val="Antecedentes"/>
      <sheetName val="Enero de 2017"/>
      <sheetName val="Registrar  AT.-1"/>
      <sheetName val="Febrero 2017"/>
      <sheetName val="Reproceso RLI"/>
      <sheetName val="Reproceso IGC"/>
      <sheetName val="Registrar  AT.Actual"/>
      <sheetName val="AnversoAud"/>
      <sheetName val="ReversoAud"/>
      <sheetName val="R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CODIGO</v>
          </cell>
          <cell r="B1" t="str">
            <v>VALOR</v>
          </cell>
        </row>
        <row r="2">
          <cell r="A2">
            <v>1</v>
          </cell>
          <cell r="B2" t="str">
            <v>CAPDEVILA</v>
          </cell>
        </row>
        <row r="3">
          <cell r="A3">
            <v>2</v>
          </cell>
          <cell r="B3" t="str">
            <v>HONORATO</v>
          </cell>
        </row>
        <row r="4">
          <cell r="A4">
            <v>5</v>
          </cell>
          <cell r="B4" t="str">
            <v>JOSE LUIS</v>
          </cell>
        </row>
        <row r="5">
          <cell r="A5">
            <v>6</v>
          </cell>
          <cell r="B5" t="str">
            <v>VARGAS FONTECILLA 4193- 4199</v>
          </cell>
        </row>
        <row r="6">
          <cell r="A6">
            <v>9</v>
          </cell>
          <cell r="B6">
            <v>7731698</v>
          </cell>
        </row>
        <row r="7">
          <cell r="A7">
            <v>8</v>
          </cell>
          <cell r="B7" t="str">
            <v>QUINTA NORMAL</v>
          </cell>
        </row>
        <row r="8">
          <cell r="A8">
            <v>7</v>
          </cell>
          <cell r="B8">
            <v>240742774</v>
          </cell>
        </row>
        <row r="9">
          <cell r="A9">
            <v>3</v>
          </cell>
          <cell r="B9" t="str">
            <v>4.432.741-4</v>
          </cell>
        </row>
        <row r="10">
          <cell r="A10">
            <v>13</v>
          </cell>
          <cell r="B10" t="str">
            <v>VENTA AL POR MENOR DE COMBUSTIBLE PARA AUTOMOTORES</v>
          </cell>
        </row>
        <row r="11">
          <cell r="A11">
            <v>55</v>
          </cell>
          <cell r="B11" t="str">
            <v>JLCESTACION@JLC.CL</v>
          </cell>
        </row>
        <row r="12">
          <cell r="A12">
            <v>14</v>
          </cell>
          <cell r="B12">
            <v>505000</v>
          </cell>
        </row>
        <row r="13">
          <cell r="A13">
            <v>20</v>
          </cell>
          <cell r="B13">
            <v>133651231</v>
          </cell>
        </row>
        <row r="14">
          <cell r="A14">
            <v>36</v>
          </cell>
          <cell r="B14">
            <v>170000000</v>
          </cell>
        </row>
        <row r="15">
          <cell r="A15">
            <v>101</v>
          </cell>
          <cell r="B15">
            <v>865042582</v>
          </cell>
        </row>
        <row r="16">
          <cell r="A16">
            <v>104</v>
          </cell>
          <cell r="B16">
            <v>70000000</v>
          </cell>
        </row>
        <row r="17">
          <cell r="A17">
            <v>106</v>
          </cell>
          <cell r="B17">
            <v>19909096</v>
          </cell>
        </row>
        <row r="18">
          <cell r="A18">
            <v>123</v>
          </cell>
          <cell r="B18">
            <v>6092136925</v>
          </cell>
        </row>
        <row r="19">
          <cell r="A19">
            <v>152</v>
          </cell>
          <cell r="B19">
            <v>288270</v>
          </cell>
        </row>
        <row r="20">
          <cell r="A20">
            <v>157</v>
          </cell>
          <cell r="B20">
            <v>33959423</v>
          </cell>
        </row>
        <row r="21">
          <cell r="A21">
            <v>159</v>
          </cell>
          <cell r="B21">
            <v>14410393</v>
          </cell>
        </row>
        <row r="22">
          <cell r="A22">
            <v>162</v>
          </cell>
          <cell r="B22">
            <v>607262</v>
          </cell>
        </row>
        <row r="23">
          <cell r="A23">
            <v>170</v>
          </cell>
          <cell r="B23">
            <v>122412874</v>
          </cell>
        </row>
        <row r="24">
          <cell r="A24">
            <v>226</v>
          </cell>
          <cell r="B24">
            <v>70000000</v>
          </cell>
        </row>
        <row r="25">
          <cell r="A25">
            <v>304</v>
          </cell>
          <cell r="B25">
            <v>20932024</v>
          </cell>
        </row>
        <row r="26">
          <cell r="A26">
            <v>312</v>
          </cell>
          <cell r="B26">
            <v>782</v>
          </cell>
        </row>
        <row r="27">
          <cell r="A27">
            <v>600</v>
          </cell>
          <cell r="B27">
            <v>14337349</v>
          </cell>
        </row>
        <row r="28">
          <cell r="A28">
            <v>605</v>
          </cell>
          <cell r="B28">
            <v>8221</v>
          </cell>
        </row>
        <row r="29">
          <cell r="A29">
            <v>608</v>
          </cell>
          <cell r="B29">
            <v>720</v>
          </cell>
        </row>
        <row r="30">
          <cell r="A30">
            <v>614</v>
          </cell>
          <cell r="B30" t="str">
            <v>X</v>
          </cell>
        </row>
        <row r="31">
          <cell r="A31">
            <v>625</v>
          </cell>
          <cell r="B31">
            <v>802529575</v>
          </cell>
        </row>
        <row r="32">
          <cell r="A32">
            <v>627</v>
          </cell>
          <cell r="B32">
            <v>14337349</v>
          </cell>
        </row>
        <row r="33">
          <cell r="A33">
            <v>629</v>
          </cell>
          <cell r="B33">
            <v>272546304</v>
          </cell>
        </row>
        <row r="34">
          <cell r="A34">
            <v>631</v>
          </cell>
          <cell r="B34">
            <v>341666340</v>
          </cell>
        </row>
        <row r="35">
          <cell r="A35">
            <v>635</v>
          </cell>
          <cell r="B35">
            <v>784165723</v>
          </cell>
        </row>
        <row r="36">
          <cell r="A36">
            <v>637</v>
          </cell>
          <cell r="B36">
            <v>78300746</v>
          </cell>
        </row>
        <row r="37">
          <cell r="A37">
            <v>643</v>
          </cell>
          <cell r="B37">
            <v>668256153</v>
          </cell>
        </row>
        <row r="38">
          <cell r="A38">
            <v>647</v>
          </cell>
          <cell r="B38">
            <v>1243087760</v>
          </cell>
        </row>
        <row r="39">
          <cell r="A39">
            <v>774</v>
          </cell>
          <cell r="B39">
            <v>3712875536</v>
          </cell>
        </row>
        <row r="40">
          <cell r="A40">
            <v>785</v>
          </cell>
          <cell r="B40">
            <v>40230808</v>
          </cell>
        </row>
        <row r="41">
          <cell r="A41">
            <v>843</v>
          </cell>
          <cell r="B41">
            <v>3974488503</v>
          </cell>
        </row>
        <row r="42">
          <cell r="A42">
            <v>847</v>
          </cell>
          <cell r="B42">
            <v>14337349</v>
          </cell>
        </row>
        <row r="43">
          <cell r="A43">
            <v>874</v>
          </cell>
          <cell r="B43">
            <v>668256153</v>
          </cell>
        </row>
        <row r="44">
          <cell r="A44">
            <v>926</v>
          </cell>
          <cell r="B44">
            <v>40230808</v>
          </cell>
        </row>
        <row r="45">
          <cell r="A45">
            <v>934</v>
          </cell>
          <cell r="B45">
            <v>136917887</v>
          </cell>
        </row>
        <row r="46">
          <cell r="A46" t="str">
            <v>REMANENTE DE CREDITO</v>
          </cell>
          <cell r="B46">
            <v>0</v>
          </cell>
        </row>
        <row r="47">
          <cell r="A47">
            <v>52</v>
          </cell>
          <cell r="B47">
            <v>85</v>
          </cell>
        </row>
        <row r="48">
          <cell r="A48">
            <v>53</v>
          </cell>
          <cell r="B48">
            <v>86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 t="str">
            <v>DEVOLUCION SOLICITADA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87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 t="str">
            <v>Folio Formulario F01</v>
          </cell>
          <cell r="B61" t="str">
            <v>Fecha de movimiento F01</v>
          </cell>
        </row>
        <row r="62">
          <cell r="A62" t="str">
            <v>Folio rectificatoria</v>
          </cell>
          <cell r="B62" t="str">
            <v>Folio primitiva</v>
          </cell>
        </row>
        <row r="63">
          <cell r="A63">
            <v>0</v>
          </cell>
          <cell r="B63">
            <v>0</v>
          </cell>
        </row>
        <row r="64">
          <cell r="A64" t="str">
            <v xml:space="preserve">Esta copia de declaración no es válida como certificado. 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18</v>
          </cell>
          <cell r="B95">
            <v>668256153</v>
          </cell>
        </row>
        <row r="96">
          <cell r="A96">
            <v>31</v>
          </cell>
          <cell r="B96">
            <v>20932024</v>
          </cell>
        </row>
        <row r="97">
          <cell r="A97">
            <v>53</v>
          </cell>
          <cell r="B97">
            <v>13</v>
          </cell>
        </row>
        <row r="98">
          <cell r="A98">
            <v>102</v>
          </cell>
          <cell r="B98">
            <v>6140228120</v>
          </cell>
        </row>
        <row r="99">
          <cell r="A99">
            <v>105</v>
          </cell>
          <cell r="B99">
            <v>38808</v>
          </cell>
        </row>
        <row r="100">
          <cell r="A100">
            <v>122</v>
          </cell>
          <cell r="B100">
            <v>6652866815</v>
          </cell>
        </row>
        <row r="101">
          <cell r="A101">
            <v>129</v>
          </cell>
          <cell r="B101">
            <v>352510806</v>
          </cell>
        </row>
        <row r="102">
          <cell r="A102">
            <v>155</v>
          </cell>
          <cell r="B102">
            <v>137790</v>
          </cell>
        </row>
        <row r="103">
          <cell r="A103">
            <v>158</v>
          </cell>
          <cell r="B103">
            <v>122412874</v>
          </cell>
        </row>
        <row r="104">
          <cell r="A104">
            <v>161</v>
          </cell>
          <cell r="B104">
            <v>18166429</v>
          </cell>
        </row>
        <row r="105">
          <cell r="A105">
            <v>169</v>
          </cell>
          <cell r="B105">
            <v>537912</v>
          </cell>
        </row>
        <row r="106">
          <cell r="A106">
            <v>225</v>
          </cell>
          <cell r="B106">
            <v>668256153</v>
          </cell>
        </row>
        <row r="107">
          <cell r="A107">
            <v>231</v>
          </cell>
          <cell r="B107">
            <v>4177480459</v>
          </cell>
        </row>
        <row r="108">
          <cell r="A108">
            <v>305</v>
          </cell>
          <cell r="B108">
            <v>-15416745</v>
          </cell>
        </row>
        <row r="109">
          <cell r="A109">
            <v>315</v>
          </cell>
          <cell r="B109">
            <v>8052014</v>
          </cell>
        </row>
        <row r="110">
          <cell r="A110">
            <v>601</v>
          </cell>
          <cell r="B110">
            <v>7848</v>
          </cell>
        </row>
        <row r="111">
          <cell r="A111">
            <v>606</v>
          </cell>
          <cell r="B111">
            <v>57629</v>
          </cell>
        </row>
        <row r="112">
          <cell r="A112">
            <v>610</v>
          </cell>
          <cell r="B112">
            <v>14410327</v>
          </cell>
        </row>
        <row r="113">
          <cell r="A113">
            <v>624</v>
          </cell>
          <cell r="B113">
            <v>107526263</v>
          </cell>
        </row>
        <row r="114">
          <cell r="A114">
            <v>626</v>
          </cell>
          <cell r="B114">
            <v>133651231</v>
          </cell>
        </row>
        <row r="115">
          <cell r="A115">
            <v>628</v>
          </cell>
          <cell r="B115">
            <v>76567411742</v>
          </cell>
        </row>
        <row r="116">
          <cell r="A116">
            <v>630</v>
          </cell>
          <cell r="B116">
            <v>75034864539</v>
          </cell>
        </row>
        <row r="117">
          <cell r="A117">
            <v>632</v>
          </cell>
          <cell r="B117">
            <v>40230808</v>
          </cell>
        </row>
        <row r="118">
          <cell r="A118">
            <v>636</v>
          </cell>
          <cell r="B118">
            <v>639030636</v>
          </cell>
        </row>
        <row r="119">
          <cell r="A119">
            <v>639</v>
          </cell>
          <cell r="B119">
            <v>107526263</v>
          </cell>
        </row>
        <row r="120">
          <cell r="A120">
            <v>645</v>
          </cell>
          <cell r="B120">
            <v>3974488503</v>
          </cell>
        </row>
        <row r="121">
          <cell r="A121">
            <v>749</v>
          </cell>
          <cell r="B121">
            <v>14410393</v>
          </cell>
        </row>
        <row r="122">
          <cell r="A122">
            <v>775</v>
          </cell>
          <cell r="B122">
            <v>110792920</v>
          </cell>
        </row>
        <row r="123">
          <cell r="A123">
            <v>838</v>
          </cell>
          <cell r="B123">
            <v>921843457</v>
          </cell>
        </row>
        <row r="124">
          <cell r="A124">
            <v>844</v>
          </cell>
          <cell r="B124">
            <v>149894480</v>
          </cell>
        </row>
        <row r="125">
          <cell r="A125">
            <v>849</v>
          </cell>
          <cell r="B125">
            <v>170000000</v>
          </cell>
        </row>
        <row r="126">
          <cell r="A126">
            <v>910</v>
          </cell>
          <cell r="B126">
            <v>1990910</v>
          </cell>
        </row>
        <row r="127">
          <cell r="A127">
            <v>927</v>
          </cell>
          <cell r="B127">
            <v>40230808</v>
          </cell>
        </row>
        <row r="128">
          <cell r="A128">
            <v>940</v>
          </cell>
          <cell r="B128">
            <v>122</v>
          </cell>
        </row>
        <row r="129">
          <cell r="A129">
            <v>0</v>
          </cell>
          <cell r="B129" t="str">
            <v>IMPTO. A PAGAR</v>
          </cell>
        </row>
        <row r="130">
          <cell r="A130">
            <v>15416745</v>
          </cell>
          <cell r="B130">
            <v>55</v>
          </cell>
        </row>
        <row r="131">
          <cell r="A131">
            <v>0</v>
          </cell>
          <cell r="B131">
            <v>56</v>
          </cell>
        </row>
        <row r="132">
          <cell r="A132">
            <v>0</v>
          </cell>
          <cell r="B132">
            <v>57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15416745</v>
          </cell>
          <cell r="B139" t="str">
            <v>RECARGOS POR MORA EN EL PAGO</v>
          </cell>
        </row>
        <row r="140">
          <cell r="A140">
            <v>0</v>
          </cell>
          <cell r="B140">
            <v>58</v>
          </cell>
        </row>
        <row r="141">
          <cell r="A141">
            <v>0</v>
          </cell>
          <cell r="B141">
            <v>59</v>
          </cell>
        </row>
        <row r="142">
          <cell r="A142">
            <v>0</v>
          </cell>
          <cell r="B142">
            <v>60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15416745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15416745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9"/>
      <sheetData sheetId="10"/>
      <sheetData sheetId="11"/>
      <sheetData sheetId="12">
        <row r="2">
          <cell r="A2">
            <v>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3E6uThBhHm4&amp;t=2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26362-4FC0-48E2-AB11-4644E09272BD}">
  <sheetPr codeName="Hoja2"/>
  <dimension ref="B1:L31"/>
  <sheetViews>
    <sheetView showGridLines="0" showRowColHeaders="0" tabSelected="1" zoomScale="85" zoomScaleNormal="85" workbookViewId="0">
      <selection activeCell="H4" sqref="H4"/>
    </sheetView>
  </sheetViews>
  <sheetFormatPr baseColWidth="10" defaultColWidth="8.85546875" defaultRowHeight="15"/>
  <cols>
    <col min="1" max="1" width="1.5703125" customWidth="1"/>
    <col min="2" max="2" width="3" customWidth="1"/>
    <col min="3" max="3" width="3.5703125" customWidth="1"/>
    <col min="4" max="4" width="33.140625" bestFit="1" customWidth="1"/>
    <col min="5" max="5" width="15.5703125" customWidth="1"/>
    <col min="6" max="6" width="13" customWidth="1"/>
    <col min="7" max="7" width="10.7109375" bestFit="1" customWidth="1"/>
    <col min="8" max="8" width="30.85546875" bestFit="1" customWidth="1"/>
    <col min="9" max="9" width="3.42578125" customWidth="1"/>
    <col min="11" max="11" width="52.85546875" bestFit="1" customWidth="1"/>
  </cols>
  <sheetData>
    <row r="1" spans="2:12" ht="9.75" customHeight="1">
      <c r="D1" s="535" t="s">
        <v>527</v>
      </c>
      <c r="E1" s="535"/>
      <c r="F1" s="535"/>
      <c r="G1" s="535"/>
      <c r="H1" s="535"/>
      <c r="I1" s="535"/>
      <c r="J1" s="535"/>
      <c r="K1" s="535"/>
      <c r="L1" s="535"/>
    </row>
    <row r="2" spans="2:12" ht="24" customHeight="1">
      <c r="D2" s="535"/>
      <c r="E2" s="535"/>
      <c r="F2" s="535"/>
      <c r="G2" s="535"/>
      <c r="H2" s="535"/>
      <c r="I2" s="535"/>
      <c r="J2" s="535"/>
      <c r="K2" s="535"/>
      <c r="L2" s="535"/>
    </row>
    <row r="3" spans="2:12" ht="9.75" customHeight="1">
      <c r="G3" s="436"/>
    </row>
    <row r="4" spans="2:12" ht="18.75">
      <c r="B4" s="17"/>
      <c r="C4" s="429" t="s">
        <v>62</v>
      </c>
      <c r="D4" s="430" t="s">
        <v>26</v>
      </c>
      <c r="E4" s="426" t="s">
        <v>27</v>
      </c>
      <c r="G4" s="436"/>
      <c r="H4" s="437" t="s">
        <v>528</v>
      </c>
    </row>
    <row r="5" spans="2:12" ht="23.25">
      <c r="B5" s="18"/>
      <c r="C5" s="431">
        <v>1</v>
      </c>
      <c r="D5" s="432" t="s">
        <v>31</v>
      </c>
      <c r="E5" s="433" t="s">
        <v>32</v>
      </c>
    </row>
    <row r="6" spans="2:12" ht="23.25">
      <c r="B6" s="18"/>
      <c r="C6" s="431">
        <f>+C5+1</f>
        <v>2</v>
      </c>
      <c r="D6" s="432" t="s">
        <v>33</v>
      </c>
      <c r="E6" s="433" t="s">
        <v>32</v>
      </c>
      <c r="H6" s="437" t="s">
        <v>529</v>
      </c>
      <c r="K6" s="526" t="s">
        <v>618</v>
      </c>
    </row>
    <row r="7" spans="2:12" ht="23.25">
      <c r="B7" s="18"/>
      <c r="C7" s="431">
        <f t="shared" ref="C7:C9" si="0">+C6+1</f>
        <v>3</v>
      </c>
      <c r="D7" s="432" t="s">
        <v>34</v>
      </c>
      <c r="E7" s="433" t="s">
        <v>32</v>
      </c>
    </row>
    <row r="8" spans="2:12" ht="22.5" customHeight="1">
      <c r="B8" s="18"/>
      <c r="C8" s="431">
        <f t="shared" si="0"/>
        <v>4</v>
      </c>
      <c r="D8" s="432" t="s">
        <v>35</v>
      </c>
      <c r="E8" s="433" t="s">
        <v>32</v>
      </c>
      <c r="H8" s="437" t="s">
        <v>530</v>
      </c>
      <c r="K8" s="254"/>
    </row>
    <row r="9" spans="2:12" ht="23.25">
      <c r="B9" s="18"/>
      <c r="C9" s="431">
        <f t="shared" si="0"/>
        <v>5</v>
      </c>
      <c r="D9" s="432" t="s">
        <v>37</v>
      </c>
      <c r="E9" s="433" t="s">
        <v>32</v>
      </c>
    </row>
    <row r="10" spans="2:12">
      <c r="B10" s="19"/>
      <c r="I10" s="19"/>
    </row>
    <row r="11" spans="2:12" ht="18.75">
      <c r="B11" s="19"/>
      <c r="C11" s="434" t="s">
        <v>62</v>
      </c>
      <c r="D11" s="427" t="s">
        <v>192</v>
      </c>
      <c r="E11" s="426" t="s">
        <v>28</v>
      </c>
      <c r="F11" s="426" t="s">
        <v>29</v>
      </c>
      <c r="G11" s="426" t="s">
        <v>30</v>
      </c>
      <c r="H11" s="19"/>
    </row>
    <row r="12" spans="2:12" ht="23.25">
      <c r="B12" s="19"/>
      <c r="C12" s="431">
        <f>+C9+1</f>
        <v>6</v>
      </c>
      <c r="D12" s="432" t="s">
        <v>523</v>
      </c>
      <c r="E12" s="433" t="s">
        <v>32</v>
      </c>
      <c r="F12" s="433" t="s">
        <v>32</v>
      </c>
      <c r="G12" s="433" t="s">
        <v>32</v>
      </c>
      <c r="H12" s="19"/>
    </row>
    <row r="13" spans="2:12" ht="23.25">
      <c r="B13" s="19"/>
      <c r="C13" s="431">
        <f>+C12+1</f>
        <v>7</v>
      </c>
      <c r="D13" s="432" t="s">
        <v>524</v>
      </c>
      <c r="E13" s="433" t="s">
        <v>32</v>
      </c>
      <c r="F13" s="433" t="s">
        <v>32</v>
      </c>
      <c r="G13" s="433" t="s">
        <v>32</v>
      </c>
    </row>
    <row r="14" spans="2:12" ht="21" customHeight="1">
      <c r="C14" s="431">
        <f>+C13+1</f>
        <v>8</v>
      </c>
      <c r="D14" s="432" t="s">
        <v>526</v>
      </c>
      <c r="E14" s="433" t="s">
        <v>32</v>
      </c>
      <c r="F14" s="433" t="s">
        <v>32</v>
      </c>
      <c r="G14" s="433" t="s">
        <v>32</v>
      </c>
    </row>
    <row r="15" spans="2:12" ht="27.75" customHeight="1">
      <c r="C15" s="431">
        <f>+C14+1</f>
        <v>9</v>
      </c>
      <c r="D15" s="432" t="s">
        <v>525</v>
      </c>
      <c r="E15" s="433" t="s">
        <v>32</v>
      </c>
      <c r="F15" s="433" t="s">
        <v>32</v>
      </c>
      <c r="G15" s="435" t="s">
        <v>36</v>
      </c>
    </row>
    <row r="16" spans="2:12">
      <c r="E16" s="19"/>
      <c r="F16" s="19"/>
      <c r="G16" s="19"/>
      <c r="H16" s="19"/>
    </row>
    <row r="17" spans="2:7" ht="18.75">
      <c r="B17" s="111"/>
      <c r="C17" s="536" t="s">
        <v>191</v>
      </c>
      <c r="D17" s="536"/>
      <c r="E17" s="426" t="s">
        <v>28</v>
      </c>
    </row>
    <row r="18" spans="2:7" ht="23.25">
      <c r="C18" s="431">
        <v>10</v>
      </c>
      <c r="D18" s="432" t="s">
        <v>357</v>
      </c>
      <c r="E18" s="433" t="s">
        <v>32</v>
      </c>
    </row>
    <row r="19" spans="2:7" ht="23.25">
      <c r="C19" s="431">
        <v>11</v>
      </c>
      <c r="D19" s="432" t="s">
        <v>358</v>
      </c>
      <c r="E19" s="433" t="s">
        <v>32</v>
      </c>
    </row>
    <row r="21" spans="2:7" ht="18.75">
      <c r="C21" s="427" t="s">
        <v>190</v>
      </c>
      <c r="D21" s="428"/>
      <c r="E21" s="426" t="s">
        <v>28</v>
      </c>
      <c r="F21" s="426" t="s">
        <v>29</v>
      </c>
      <c r="G21" s="426" t="s">
        <v>30</v>
      </c>
    </row>
    <row r="22" spans="2:7" ht="15.75">
      <c r="C22" s="533" t="s">
        <v>261</v>
      </c>
      <c r="D22" s="534"/>
      <c r="E22" s="438">
        <v>12</v>
      </c>
      <c r="F22" s="439">
        <v>17</v>
      </c>
      <c r="G22" s="439">
        <f>+F26+1</f>
        <v>22</v>
      </c>
    </row>
    <row r="23" spans="2:7" ht="15.75">
      <c r="C23" s="533" t="s">
        <v>38</v>
      </c>
      <c r="D23" s="534"/>
      <c r="E23" s="438">
        <v>13</v>
      </c>
      <c r="F23" s="439">
        <f>+F22+1</f>
        <v>18</v>
      </c>
      <c r="G23" s="435" t="s">
        <v>36</v>
      </c>
    </row>
    <row r="24" spans="2:7" ht="15.75">
      <c r="C24" s="533" t="s">
        <v>619</v>
      </c>
      <c r="D24" s="534"/>
      <c r="E24" s="438">
        <v>14</v>
      </c>
      <c r="F24" s="439">
        <f t="shared" ref="F24:F26" si="1">+F23+1</f>
        <v>19</v>
      </c>
      <c r="G24" s="439">
        <f>+G22+1</f>
        <v>23</v>
      </c>
    </row>
    <row r="25" spans="2:7" ht="15.75">
      <c r="C25" s="533" t="s">
        <v>521</v>
      </c>
      <c r="D25" s="534"/>
      <c r="E25" s="438">
        <v>15</v>
      </c>
      <c r="F25" s="439">
        <f t="shared" si="1"/>
        <v>20</v>
      </c>
      <c r="G25" s="435" t="s">
        <v>36</v>
      </c>
    </row>
    <row r="26" spans="2:7" ht="15.75">
      <c r="C26" s="533" t="s">
        <v>522</v>
      </c>
      <c r="D26" s="534"/>
      <c r="E26" s="438">
        <v>16</v>
      </c>
      <c r="F26" s="439">
        <f t="shared" si="1"/>
        <v>21</v>
      </c>
      <c r="G26" s="435" t="s">
        <v>36</v>
      </c>
    </row>
    <row r="27" spans="2:7" ht="20.100000000000001" customHeight="1"/>
    <row r="28" spans="2:7" ht="20.100000000000001" customHeight="1"/>
    <row r="29" spans="2:7" ht="20.100000000000001" customHeight="1"/>
    <row r="30" spans="2:7" ht="20.100000000000001" customHeight="1"/>
    <row r="31" spans="2:7" ht="20.100000000000001" customHeight="1"/>
  </sheetData>
  <mergeCells count="7">
    <mergeCell ref="C26:D26"/>
    <mergeCell ref="D1:L2"/>
    <mergeCell ref="C22:D22"/>
    <mergeCell ref="C23:D23"/>
    <mergeCell ref="C24:D24"/>
    <mergeCell ref="C25:D25"/>
    <mergeCell ref="C17:D17"/>
  </mergeCells>
  <hyperlinks>
    <hyperlink ref="D18" location="'R10'!A1" display="Depreciación" xr:uid="{D1C4D9F6-0A31-4E87-8CE2-501165B7EDC4}"/>
    <hyperlink ref="D19" location="'R11'!A1" display="Royalty Minero" xr:uid="{8B87D71D-03D4-4F62-AB81-AB4709679E63}"/>
    <hyperlink ref="D12" location="'R6'!A1" display="DATOS INFORMATIVOS" xr:uid="{2AFC4C2F-07E5-41B9-8BAA-CEFCFFABD82F}"/>
    <hyperlink ref="D13" location="'R7'!A1" display="INGRESO DIFERIDO" xr:uid="{5BC94EAB-3922-4080-AD92-57D8F8BBECCE}"/>
    <hyperlink ref="D14" location="'R8'!A1" display="DONACIONES Y CREDITOS" xr:uid="{9A0F0399-C423-4B08-8107-63BA7398C261}"/>
    <hyperlink ref="D15" location="'R9'!A1" display="FUR" xr:uid="{DBDA8878-BA59-4389-A3C6-FECB363C42BD}"/>
    <hyperlink ref="D5" location="'R1'!A1" display="Honorarios" xr:uid="{30168647-C216-4E6C-BE12-B25B56F2A021}"/>
    <hyperlink ref="D6" location="'R2'!A1" display="Enajenación BS" xr:uid="{462D50D2-0A83-4B6B-AA0D-46A19814E6FE}"/>
    <hyperlink ref="D7" location="'R3'!A1" display="57 Bis" xr:uid="{DCF61EFE-A44C-4FA3-80EF-09653F88A217}"/>
    <hyperlink ref="D8" location="'R4'!A1" display="Enajenación D°S°, Acciones, FI" xr:uid="{4894069E-2E0B-43D5-9526-FEEEA7ADA1B1}"/>
    <hyperlink ref="D9" location="'R5'!A1" display="Crédito Ingreso Diferido PN" xr:uid="{E794DF4E-2A15-41E8-8E99-0C4590C3A6C9}"/>
    <hyperlink ref="H4" location="AC!A1" display="F22 ANVERSO COMPLETO" xr:uid="{E052E210-BB36-438F-87C0-EADA6E907CC9}"/>
    <hyperlink ref="E22" location="'R12'!A1" display="'R12'!A1" xr:uid="{AE80C3B0-8CAD-4E35-A2EC-36189DA8CEB5}"/>
    <hyperlink ref="E23" location="'R13'!A1" display="'R13'!A1" xr:uid="{5FC953C5-FC6B-4655-ADFA-DBE2F34AF5CA}"/>
    <hyperlink ref="E24" location="'R14'!A1" display="'R14'!A1" xr:uid="{DF918C94-9F7E-44F8-8A54-C289EDF70FE3}"/>
    <hyperlink ref="E25" location="'R15'!A1" display="'R15'!A1" xr:uid="{28688B67-9DBF-4086-9C4D-B3DB5BAE4FB3}"/>
    <hyperlink ref="E26" location="'R16'!A1" display="'R16'!A1" xr:uid="{470858CC-B944-4D7E-9BFF-377A3E3FD8F8}"/>
    <hyperlink ref="F22" location="'R17 '!A1" display="'R17 '!A1" xr:uid="{97EFC4EA-73B0-4B01-9AD0-ED58EAD78F48}"/>
    <hyperlink ref="F23" location="'R18 '!A1" display="'R18 '!A1" xr:uid="{FAD0C946-ABAD-4975-8259-7C1A464592C9}"/>
    <hyperlink ref="F24" location="'R19'!A1" display="'R19'!A1" xr:uid="{3C2A3433-3523-4AB7-9025-FF374E4C85F6}"/>
    <hyperlink ref="F25" location="'R20 '!A1" display="'R20 '!A1" xr:uid="{0716DDB9-361E-48A3-8B16-2779D83339B3}"/>
    <hyperlink ref="F26" location="'R21 '!A1" display="'R21 '!A1" xr:uid="{E7F90F29-5A8D-4237-96FD-1B7BD4CA4EA5}"/>
    <hyperlink ref="G22" location="'R22'!A1" display="'R22'!A1" xr:uid="{28E881B0-4C3D-41B1-8A8C-DDA29D9A384B}"/>
    <hyperlink ref="G24" location="'R23'!A1" display="'R23'!A1" xr:uid="{19AF4B8E-7168-4206-BFB3-BCD117EBDBB3}"/>
    <hyperlink ref="H6" location="'Tabla IGC'!A1" display="Tabla IGC" xr:uid="{DE787CF0-C57E-4C24-A06C-F3E131D98E46}"/>
    <hyperlink ref="H8" location="'Tabla CM'!A1" display="Tabla CM" xr:uid="{6D074352-6891-467A-A140-71D3A74F4ABF}"/>
    <hyperlink ref="K6" r:id="rId1" xr:uid="{283FD834-BCE4-42B1-A2D2-CF19B7F532DA}"/>
  </hyperlinks>
  <pageMargins left="0.70866141732283472" right="0.70866141732283472" top="0.74803149606299213" bottom="0.74803149606299213" header="0.31496062992125984" footer="0.31496062992125984"/>
  <pageSetup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E81D-4D85-498C-A4B7-66963C2F4087}">
  <sheetPr codeName="Hoja5">
    <pageSetUpPr fitToPage="1"/>
  </sheetPr>
  <dimension ref="B1:P34"/>
  <sheetViews>
    <sheetView showGridLines="0" showRowColHeaders="0" zoomScale="85" zoomScaleNormal="85" workbookViewId="0">
      <pane xSplit="3" ySplit="5" topLeftCell="D6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ColWidth="8.85546875" defaultRowHeight="15"/>
  <cols>
    <col min="1" max="1" width="2.5703125" customWidth="1"/>
    <col min="3" max="3" width="11.5703125" customWidth="1"/>
    <col min="4" max="4" width="31" customWidth="1"/>
    <col min="6" max="6" width="20.5703125" customWidth="1"/>
    <col min="8" max="9" width="13.5703125" customWidth="1"/>
    <col min="11" max="11" width="20.5703125" customWidth="1"/>
    <col min="13" max="13" width="20.5703125" customWidth="1"/>
    <col min="15" max="15" width="20.5703125" customWidth="1"/>
    <col min="16" max="16" width="4.7109375" customWidth="1"/>
  </cols>
  <sheetData>
    <row r="1" spans="2:16" s="111" customFormat="1" ht="15.75">
      <c r="B1" s="44"/>
      <c r="C1" s="44"/>
      <c r="D1" s="44"/>
      <c r="E1" s="44"/>
      <c r="F1" s="44"/>
    </row>
    <row r="2" spans="2:16" s="111" customFormat="1" ht="15.75">
      <c r="B2" s="44"/>
      <c r="C2" s="182"/>
      <c r="D2" s="177"/>
      <c r="E2" s="44"/>
      <c r="F2" s="44"/>
    </row>
    <row r="3" spans="2:16" s="111" customFormat="1" ht="15.75">
      <c r="B3" s="44"/>
      <c r="C3" s="44"/>
      <c r="D3" s="44"/>
      <c r="E3" s="44"/>
      <c r="F3" s="44"/>
    </row>
    <row r="4" spans="2:16" ht="12.75" customHeight="1" thickBo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2:16" ht="22.5" customHeight="1" thickTop="1" thickBot="1">
      <c r="B5" s="1061" t="s">
        <v>90</v>
      </c>
      <c r="C5" s="1062"/>
      <c r="D5" s="1062"/>
      <c r="E5" s="1062"/>
      <c r="F5" s="1062"/>
      <c r="G5" s="1062"/>
      <c r="H5" s="1062"/>
      <c r="I5" s="1062"/>
      <c r="J5" s="1062"/>
      <c r="K5" s="1062"/>
      <c r="L5" s="1062"/>
      <c r="M5" s="1062"/>
      <c r="N5" s="1062"/>
      <c r="O5" s="1062"/>
      <c r="P5" s="1063"/>
    </row>
    <row r="6" spans="2:16" ht="18" customHeight="1">
      <c r="B6" s="1079" t="s">
        <v>91</v>
      </c>
      <c r="C6" s="1080"/>
      <c r="D6" s="1104" t="s">
        <v>92</v>
      </c>
      <c r="E6" s="1105"/>
      <c r="F6" s="1105"/>
      <c r="G6" s="1105"/>
      <c r="H6" s="1105"/>
      <c r="I6" s="1106"/>
      <c r="J6" s="1110" t="s">
        <v>93</v>
      </c>
      <c r="K6" s="1105"/>
      <c r="L6" s="1110" t="s">
        <v>94</v>
      </c>
      <c r="M6" s="1105"/>
      <c r="N6" s="1110" t="s">
        <v>95</v>
      </c>
      <c r="O6" s="1105"/>
      <c r="P6" s="1049"/>
    </row>
    <row r="7" spans="2:16" ht="15.75" thickBot="1">
      <c r="B7" s="1081"/>
      <c r="C7" s="1082"/>
      <c r="D7" s="1107"/>
      <c r="E7" s="1108"/>
      <c r="F7" s="1108"/>
      <c r="G7" s="1108"/>
      <c r="H7" s="1108"/>
      <c r="I7" s="1109"/>
      <c r="J7" s="1111"/>
      <c r="K7" s="1108"/>
      <c r="L7" s="1111"/>
      <c r="M7" s="1108"/>
      <c r="N7" s="1111"/>
      <c r="O7" s="1108"/>
      <c r="P7" s="1115"/>
    </row>
    <row r="8" spans="2:16" ht="18">
      <c r="B8" s="1081"/>
      <c r="C8" s="1082"/>
      <c r="D8" s="1116" t="s">
        <v>96</v>
      </c>
      <c r="E8" s="1117"/>
      <c r="F8" s="1117"/>
      <c r="G8" s="1117"/>
      <c r="H8" s="1117"/>
      <c r="I8" s="1118"/>
      <c r="J8" s="49">
        <v>994</v>
      </c>
      <c r="K8" s="271"/>
      <c r="L8" s="49">
        <v>876</v>
      </c>
      <c r="M8" s="274"/>
      <c r="N8" s="46">
        <v>898</v>
      </c>
      <c r="O8" s="270"/>
      <c r="P8" s="75"/>
    </row>
    <row r="9" spans="2:16" ht="18">
      <c r="B9" s="1081"/>
      <c r="C9" s="1082"/>
      <c r="D9" s="1112" t="s">
        <v>97</v>
      </c>
      <c r="E9" s="1113"/>
      <c r="F9" s="1113"/>
      <c r="G9" s="1113"/>
      <c r="H9" s="1113"/>
      <c r="I9" s="1114"/>
      <c r="J9" s="49">
        <v>986</v>
      </c>
      <c r="K9" s="272"/>
      <c r="L9" s="49">
        <v>990</v>
      </c>
      <c r="M9" s="273"/>
      <c r="N9" s="46">
        <v>373</v>
      </c>
      <c r="O9" s="287"/>
      <c r="P9" s="74"/>
    </row>
    <row r="10" spans="2:16" ht="18">
      <c r="B10" s="1081"/>
      <c r="C10" s="1082"/>
      <c r="D10" s="1112" t="s">
        <v>98</v>
      </c>
      <c r="E10" s="1113"/>
      <c r="F10" s="1113"/>
      <c r="G10" s="1113"/>
      <c r="H10" s="1113"/>
      <c r="I10" s="1114"/>
      <c r="J10" s="49">
        <v>987</v>
      </c>
      <c r="K10" s="273"/>
      <c r="L10" s="49">
        <v>991</v>
      </c>
      <c r="M10" s="273"/>
      <c r="N10" s="46">
        <v>382</v>
      </c>
      <c r="O10" s="287"/>
      <c r="P10" s="74"/>
    </row>
    <row r="11" spans="2:16" ht="18">
      <c r="B11" s="1081"/>
      <c r="C11" s="1082"/>
      <c r="D11" s="1112" t="s">
        <v>99</v>
      </c>
      <c r="E11" s="1113"/>
      <c r="F11" s="1113"/>
      <c r="G11" s="1113"/>
      <c r="H11" s="1113"/>
      <c r="I11" s="1114"/>
      <c r="J11" s="49">
        <v>988</v>
      </c>
      <c r="K11" s="273"/>
      <c r="L11" s="49">
        <v>1001</v>
      </c>
      <c r="M11" s="273"/>
      <c r="N11" s="46">
        <v>761</v>
      </c>
      <c r="O11" s="287"/>
      <c r="P11" s="74"/>
    </row>
    <row r="12" spans="2:16" ht="18">
      <c r="B12" s="1081"/>
      <c r="C12" s="1082"/>
      <c r="D12" s="1112" t="s">
        <v>100</v>
      </c>
      <c r="E12" s="1113"/>
      <c r="F12" s="1113"/>
      <c r="G12" s="1113"/>
      <c r="H12" s="1113"/>
      <c r="I12" s="1114"/>
      <c r="J12" s="49">
        <v>792</v>
      </c>
      <c r="K12" s="273"/>
      <c r="L12" s="49">
        <v>794</v>
      </c>
      <c r="M12" s="273"/>
      <c r="N12" s="46">
        <v>773</v>
      </c>
      <c r="O12" s="287"/>
      <c r="P12" s="74"/>
    </row>
    <row r="13" spans="2:16" ht="17.45" customHeight="1">
      <c r="B13" s="1081"/>
      <c r="C13" s="1082"/>
      <c r="D13" s="1074" t="s">
        <v>101</v>
      </c>
      <c r="E13" s="1075"/>
      <c r="F13" s="1075"/>
      <c r="G13" s="1075"/>
      <c r="H13" s="1075"/>
      <c r="I13" s="1075"/>
      <c r="J13" s="1075"/>
      <c r="K13" s="1075"/>
      <c r="L13" s="1075"/>
      <c r="M13" s="1075"/>
      <c r="N13" s="46">
        <v>365</v>
      </c>
      <c r="O13" s="287"/>
      <c r="P13" s="74"/>
    </row>
    <row r="14" spans="2:16" ht="18">
      <c r="B14" s="1081"/>
      <c r="C14" s="1082"/>
      <c r="D14" s="1074" t="s">
        <v>102</v>
      </c>
      <c r="E14" s="1075"/>
      <c r="F14" s="1075"/>
      <c r="G14" s="1075"/>
      <c r="H14" s="1075"/>
      <c r="I14" s="1075"/>
      <c r="J14" s="1075"/>
      <c r="K14" s="1075"/>
      <c r="L14" s="1075"/>
      <c r="M14" s="1075"/>
      <c r="N14" s="46">
        <v>366</v>
      </c>
      <c r="O14" s="287"/>
      <c r="P14" s="74"/>
    </row>
    <row r="15" spans="2:16" ht="18">
      <c r="B15" s="1081"/>
      <c r="C15" s="1082"/>
      <c r="D15" s="1074" t="s">
        <v>103</v>
      </c>
      <c r="E15" s="1075"/>
      <c r="F15" s="1075"/>
      <c r="G15" s="1075"/>
      <c r="H15" s="1075"/>
      <c r="I15" s="1075"/>
      <c r="J15" s="1075"/>
      <c r="K15" s="1075"/>
      <c r="L15" s="1075"/>
      <c r="M15" s="1075"/>
      <c r="N15" s="46">
        <v>392</v>
      </c>
      <c r="O15" s="287"/>
      <c r="P15" s="74"/>
    </row>
    <row r="16" spans="2:16" ht="18">
      <c r="B16" s="1081"/>
      <c r="C16" s="1082"/>
      <c r="D16" s="1074" t="s">
        <v>104</v>
      </c>
      <c r="E16" s="1075"/>
      <c r="F16" s="1075"/>
      <c r="G16" s="1075"/>
      <c r="H16" s="1075"/>
      <c r="I16" s="1075"/>
      <c r="J16" s="1075"/>
      <c r="K16" s="1075"/>
      <c r="L16" s="1075"/>
      <c r="M16" s="1075"/>
      <c r="N16" s="46">
        <v>1153</v>
      </c>
      <c r="O16" s="287"/>
      <c r="P16" s="74"/>
    </row>
    <row r="17" spans="2:16" ht="18.75" thickBot="1">
      <c r="B17" s="1102"/>
      <c r="C17" s="1103"/>
      <c r="D17" s="1098" t="s">
        <v>105</v>
      </c>
      <c r="E17" s="1099"/>
      <c r="F17" s="1099"/>
      <c r="G17" s="1099"/>
      <c r="H17" s="1099"/>
      <c r="I17" s="1099"/>
      <c r="J17" s="1099"/>
      <c r="K17" s="1099"/>
      <c r="L17" s="1099"/>
      <c r="M17" s="1099"/>
      <c r="N17" s="47">
        <v>984</v>
      </c>
      <c r="O17" s="288"/>
      <c r="P17" s="76"/>
    </row>
    <row r="18" spans="2:16" ht="18">
      <c r="B18" s="1079" t="s">
        <v>106</v>
      </c>
      <c r="C18" s="1080"/>
      <c r="D18" s="1100" t="s">
        <v>107</v>
      </c>
      <c r="E18" s="1101"/>
      <c r="F18" s="1101"/>
      <c r="G18" s="1101"/>
      <c r="H18" s="1101"/>
      <c r="I18" s="1101"/>
      <c r="J18" s="1101"/>
      <c r="K18" s="1101"/>
      <c r="L18" s="1101"/>
      <c r="M18" s="1101"/>
      <c r="N18" s="48">
        <v>839</v>
      </c>
      <c r="O18" s="270"/>
      <c r="P18" s="77"/>
    </row>
    <row r="19" spans="2:16" ht="27" customHeight="1">
      <c r="B19" s="1081"/>
      <c r="C19" s="1082"/>
      <c r="D19" s="1074" t="s">
        <v>108</v>
      </c>
      <c r="E19" s="1075"/>
      <c r="F19" s="1075"/>
      <c r="G19" s="1075"/>
      <c r="H19" s="1075"/>
      <c r="I19" s="1076"/>
      <c r="J19" s="49">
        <v>989</v>
      </c>
      <c r="K19" s="275"/>
      <c r="L19" s="50">
        <v>993</v>
      </c>
      <c r="M19" s="276"/>
      <c r="N19" s="46">
        <v>384</v>
      </c>
      <c r="O19" s="287"/>
      <c r="P19" s="74"/>
    </row>
    <row r="20" spans="2:16" ht="30">
      <c r="B20" s="1081"/>
      <c r="C20" s="1082"/>
      <c r="D20" s="66" t="s">
        <v>109</v>
      </c>
      <c r="E20" s="51">
        <v>815</v>
      </c>
      <c r="F20" s="277"/>
      <c r="G20" s="69"/>
      <c r="H20" s="70"/>
      <c r="I20" s="70"/>
      <c r="J20" s="70"/>
      <c r="K20" s="70"/>
      <c r="L20" s="70"/>
      <c r="M20" s="70"/>
      <c r="N20" s="46">
        <v>390</v>
      </c>
      <c r="O20" s="287"/>
      <c r="P20" s="74"/>
    </row>
    <row r="21" spans="2:16" ht="30">
      <c r="B21" s="1081"/>
      <c r="C21" s="1082"/>
      <c r="D21" s="67" t="s">
        <v>110</v>
      </c>
      <c r="E21" s="49">
        <v>741</v>
      </c>
      <c r="F21" s="278"/>
      <c r="G21" s="71"/>
      <c r="H21" s="72"/>
      <c r="I21" s="72"/>
      <c r="J21" s="72"/>
      <c r="K21" s="72"/>
      <c r="L21" s="72"/>
      <c r="M21" s="72"/>
      <c r="N21" s="46">
        <v>742</v>
      </c>
      <c r="O21" s="287"/>
      <c r="P21" s="74"/>
    </row>
    <row r="22" spans="2:16" ht="18">
      <c r="B22" s="1081"/>
      <c r="C22" s="1082"/>
      <c r="D22" s="1090" t="s">
        <v>111</v>
      </c>
      <c r="E22" s="1091"/>
      <c r="F22" s="1091"/>
      <c r="G22" s="1091"/>
      <c r="H22" s="1091"/>
      <c r="I22" s="1091"/>
      <c r="J22" s="1091"/>
      <c r="K22" s="1091"/>
      <c r="L22" s="1091"/>
      <c r="M22" s="1091"/>
      <c r="N22" s="46">
        <v>841</v>
      </c>
      <c r="O22" s="287"/>
      <c r="P22" s="74"/>
    </row>
    <row r="23" spans="2:16" ht="18.75" thickBot="1">
      <c r="B23" s="1081"/>
      <c r="C23" s="1082"/>
      <c r="D23" s="52" t="s">
        <v>112</v>
      </c>
      <c r="E23" s="53"/>
      <c r="F23" s="53"/>
      <c r="G23" s="53"/>
      <c r="H23" s="53"/>
      <c r="I23" s="53"/>
      <c r="J23" s="54"/>
      <c r="K23" s="54"/>
      <c r="L23" s="54"/>
      <c r="M23" s="54"/>
      <c r="N23" s="55">
        <v>855</v>
      </c>
      <c r="O23" s="289"/>
      <c r="P23" s="73"/>
    </row>
    <row r="24" spans="2:16" ht="67.5" customHeight="1" thickBot="1">
      <c r="B24" s="1092" t="s">
        <v>113</v>
      </c>
      <c r="C24" s="1093"/>
      <c r="D24" s="68" t="s">
        <v>114</v>
      </c>
      <c r="E24" s="56">
        <v>828</v>
      </c>
      <c r="F24" s="279"/>
      <c r="G24" s="1094" t="s">
        <v>115</v>
      </c>
      <c r="H24" s="1095"/>
      <c r="I24" s="1095"/>
      <c r="J24" s="56">
        <v>830</v>
      </c>
      <c r="K24" s="280"/>
      <c r="L24" s="1096" t="s">
        <v>116</v>
      </c>
      <c r="M24" s="1097"/>
      <c r="N24" s="81">
        <v>829</v>
      </c>
      <c r="O24" s="290"/>
      <c r="P24" s="82"/>
    </row>
    <row r="25" spans="2:16" ht="36.75" customHeight="1" thickBot="1">
      <c r="B25" s="1079" t="s">
        <v>117</v>
      </c>
      <c r="C25" s="1080"/>
      <c r="D25" s="1083" t="s">
        <v>92</v>
      </c>
      <c r="E25" s="1084"/>
      <c r="F25" s="1084"/>
      <c r="G25" s="1084"/>
      <c r="H25" s="1084"/>
      <c r="I25" s="1085"/>
      <c r="J25" s="1086" t="s">
        <v>93</v>
      </c>
      <c r="K25" s="1084"/>
      <c r="L25" s="1086" t="s">
        <v>94</v>
      </c>
      <c r="M25" s="1084"/>
      <c r="N25" s="1059"/>
      <c r="O25" s="1060"/>
      <c r="P25" s="80"/>
    </row>
    <row r="26" spans="2:16" ht="18">
      <c r="B26" s="1081"/>
      <c r="C26" s="1082"/>
      <c r="D26" s="1087" t="s">
        <v>118</v>
      </c>
      <c r="E26" s="1088"/>
      <c r="F26" s="1088"/>
      <c r="G26" s="1088"/>
      <c r="H26" s="1088"/>
      <c r="I26" s="1089"/>
      <c r="J26" s="58">
        <v>772</v>
      </c>
      <c r="K26" s="281"/>
      <c r="L26" s="59">
        <v>811</v>
      </c>
      <c r="M26" s="283"/>
      <c r="N26" s="1055"/>
      <c r="O26" s="1056"/>
      <c r="P26" s="78"/>
    </row>
    <row r="27" spans="2:16" ht="18">
      <c r="B27" s="1081"/>
      <c r="C27" s="1082"/>
      <c r="D27" s="1087" t="s">
        <v>119</v>
      </c>
      <c r="E27" s="1088"/>
      <c r="F27" s="1088"/>
      <c r="G27" s="1088"/>
      <c r="H27" s="1088"/>
      <c r="I27" s="1089"/>
      <c r="J27" s="60">
        <v>873</v>
      </c>
      <c r="K27" s="282"/>
      <c r="L27" s="61">
        <v>1002</v>
      </c>
      <c r="M27" s="284"/>
      <c r="N27" s="1055"/>
      <c r="O27" s="1056"/>
      <c r="P27" s="78"/>
    </row>
    <row r="28" spans="2:16" ht="18">
      <c r="B28" s="1081"/>
      <c r="C28" s="1082"/>
      <c r="D28" s="1074" t="s">
        <v>120</v>
      </c>
      <c r="E28" s="1075"/>
      <c r="F28" s="1075"/>
      <c r="G28" s="1075"/>
      <c r="H28" s="1075"/>
      <c r="I28" s="1076"/>
      <c r="J28" s="60">
        <v>1120</v>
      </c>
      <c r="K28" s="282"/>
      <c r="L28" s="61">
        <v>1121</v>
      </c>
      <c r="M28" s="284"/>
      <c r="N28" s="1055"/>
      <c r="O28" s="1056"/>
      <c r="P28" s="78"/>
    </row>
    <row r="29" spans="2:16" ht="18">
      <c r="B29" s="1081"/>
      <c r="C29" s="1082"/>
      <c r="D29" s="1074" t="s">
        <v>121</v>
      </c>
      <c r="E29" s="1075"/>
      <c r="F29" s="1075"/>
      <c r="G29" s="1075"/>
      <c r="H29" s="1075"/>
      <c r="I29" s="1076"/>
      <c r="J29" s="58">
        <v>1122</v>
      </c>
      <c r="K29" s="282"/>
      <c r="L29" s="61">
        <v>1124</v>
      </c>
      <c r="M29" s="284"/>
      <c r="N29" s="1055"/>
      <c r="O29" s="1056"/>
      <c r="P29" s="78"/>
    </row>
    <row r="30" spans="2:16" ht="18">
      <c r="B30" s="1081"/>
      <c r="C30" s="1082"/>
      <c r="D30" s="1074" t="s">
        <v>122</v>
      </c>
      <c r="E30" s="1075"/>
      <c r="F30" s="1075"/>
      <c r="G30" s="1075"/>
      <c r="H30" s="1075"/>
      <c r="I30" s="1076"/>
      <c r="J30" s="61">
        <v>1258</v>
      </c>
      <c r="K30" s="282"/>
      <c r="L30" s="61">
        <v>1259</v>
      </c>
      <c r="M30" s="284"/>
      <c r="N30" s="1055"/>
      <c r="O30" s="1056"/>
      <c r="P30" s="78"/>
    </row>
    <row r="31" spans="2:16" ht="18.75" thickBot="1">
      <c r="B31" s="1081"/>
      <c r="C31" s="1082"/>
      <c r="D31" s="1077" t="s">
        <v>123</v>
      </c>
      <c r="E31" s="1078"/>
      <c r="F31" s="1078"/>
      <c r="G31" s="1078"/>
      <c r="H31" s="1078"/>
      <c r="I31" s="1078"/>
      <c r="J31" s="62">
        <v>1775</v>
      </c>
      <c r="K31" s="282"/>
      <c r="L31" s="1057"/>
      <c r="M31" s="1058"/>
      <c r="N31" s="1055"/>
      <c r="O31" s="1056"/>
      <c r="P31" s="78"/>
    </row>
    <row r="32" spans="2:16" ht="31.5" customHeight="1" thickBot="1">
      <c r="B32" s="1064" t="s">
        <v>124</v>
      </c>
      <c r="C32" s="1065"/>
      <c r="D32" s="1065"/>
      <c r="E32" s="1065"/>
      <c r="F32" s="1065"/>
      <c r="G32" s="1065"/>
      <c r="H32" s="1065"/>
      <c r="I32" s="1066"/>
      <c r="J32" s="1070" t="s">
        <v>125</v>
      </c>
      <c r="K32" s="1070"/>
      <c r="L32" s="1071" t="s">
        <v>126</v>
      </c>
      <c r="M32" s="1070"/>
      <c r="N32" s="1072" t="s">
        <v>127</v>
      </c>
      <c r="O32" s="1073"/>
      <c r="P32" s="78"/>
    </row>
    <row r="33" spans="2:16" ht="18.75" thickBot="1">
      <c r="B33" s="1067"/>
      <c r="C33" s="1068"/>
      <c r="D33" s="1068"/>
      <c r="E33" s="1068"/>
      <c r="F33" s="1068"/>
      <c r="G33" s="1068"/>
      <c r="H33" s="1068"/>
      <c r="I33" s="1069"/>
      <c r="J33" s="63">
        <v>999</v>
      </c>
      <c r="K33" s="285"/>
      <c r="L33" s="64">
        <v>998</v>
      </c>
      <c r="M33" s="286"/>
      <c r="N33" s="65">
        <v>953</v>
      </c>
      <c r="O33" s="285"/>
      <c r="P33" s="79"/>
    </row>
    <row r="34" spans="2:16" ht="15.75" thickTop="1"/>
  </sheetData>
  <mergeCells count="46">
    <mergeCell ref="D10:I10"/>
    <mergeCell ref="L6:M7"/>
    <mergeCell ref="N6:O7"/>
    <mergeCell ref="P6:P7"/>
    <mergeCell ref="D8:I8"/>
    <mergeCell ref="D9:I9"/>
    <mergeCell ref="B24:C24"/>
    <mergeCell ref="G24:I24"/>
    <mergeCell ref="L24:M24"/>
    <mergeCell ref="D16:M16"/>
    <mergeCell ref="D17:M17"/>
    <mergeCell ref="B18:C23"/>
    <mergeCell ref="D18:M18"/>
    <mergeCell ref="D19:I19"/>
    <mergeCell ref="B6:C17"/>
    <mergeCell ref="D6:I7"/>
    <mergeCell ref="J6:K7"/>
    <mergeCell ref="D13:M13"/>
    <mergeCell ref="D14:M14"/>
    <mergeCell ref="D15:M15"/>
    <mergeCell ref="D11:I11"/>
    <mergeCell ref="D12:I12"/>
    <mergeCell ref="B5:P5"/>
    <mergeCell ref="B32:I33"/>
    <mergeCell ref="J32:K32"/>
    <mergeCell ref="L32:M32"/>
    <mergeCell ref="N32:O32"/>
    <mergeCell ref="D30:I30"/>
    <mergeCell ref="D31:I31"/>
    <mergeCell ref="D28:I28"/>
    <mergeCell ref="D29:I29"/>
    <mergeCell ref="B25:C31"/>
    <mergeCell ref="D25:I25"/>
    <mergeCell ref="J25:K25"/>
    <mergeCell ref="L25:M25"/>
    <mergeCell ref="D26:I26"/>
    <mergeCell ref="D27:I27"/>
    <mergeCell ref="D22:M22"/>
    <mergeCell ref="N30:O30"/>
    <mergeCell ref="N31:O31"/>
    <mergeCell ref="L31:M31"/>
    <mergeCell ref="N25:O25"/>
    <mergeCell ref="N26:O26"/>
    <mergeCell ref="N27:O27"/>
    <mergeCell ref="N28:O28"/>
    <mergeCell ref="N29:O29"/>
  </mergeCells>
  <pageMargins left="0.70866141732283472" right="0.70866141732283472" top="0.74803149606299213" bottom="0.74803149606299213" header="0.31496062992125984" footer="0.31496062992125984"/>
  <pageSetup paperSize="5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9124-2439-4D6C-AEB7-4BD504B637E0}">
  <sheetPr codeName="Hoja6">
    <pageSetUpPr fitToPage="1"/>
  </sheetPr>
  <dimension ref="B1:E19"/>
  <sheetViews>
    <sheetView showGridLines="0" showRowColHeaders="0" zoomScaleNormal="100" workbookViewId="0">
      <pane ySplit="5" topLeftCell="A6" activePane="bottomLeft" state="frozen"/>
      <selection activeCell="B1" sqref="B1"/>
      <selection pane="bottomLeft"/>
    </sheetView>
  </sheetViews>
  <sheetFormatPr baseColWidth="10" defaultColWidth="9.140625" defaultRowHeight="15"/>
  <cols>
    <col min="1" max="1" width="3.5703125" style="1" customWidth="1"/>
    <col min="2" max="2" width="88.5703125" style="1" customWidth="1"/>
    <col min="3" max="3" width="10.5703125" style="1" customWidth="1"/>
    <col min="4" max="4" width="20.5703125" style="1" customWidth="1"/>
    <col min="5" max="16384" width="9.140625" style="1"/>
  </cols>
  <sheetData>
    <row r="1" spans="2:5" s="111" customFormat="1" ht="15.75">
      <c r="B1" s="44"/>
      <c r="C1" s="44"/>
      <c r="D1" s="44"/>
      <c r="E1" s="44"/>
    </row>
    <row r="2" spans="2:5" s="111" customFormat="1" ht="15.75">
      <c r="B2" s="177"/>
      <c r="E2" s="44"/>
    </row>
    <row r="3" spans="2:5" s="111" customFormat="1" ht="15.75">
      <c r="B3" s="44"/>
      <c r="C3" s="44"/>
      <c r="D3" s="44"/>
      <c r="E3" s="44"/>
    </row>
    <row r="4" spans="2:5" ht="6.95" customHeight="1" thickBot="1"/>
    <row r="5" spans="2:5" ht="21">
      <c r="B5" s="1119" t="s">
        <v>175</v>
      </c>
      <c r="C5" s="1120"/>
      <c r="D5" s="1120"/>
      <c r="E5" s="1121"/>
    </row>
    <row r="6" spans="2:5">
      <c r="B6" s="323" t="s">
        <v>176</v>
      </c>
      <c r="C6" s="6">
        <v>1160</v>
      </c>
      <c r="D6" s="264"/>
      <c r="E6" s="324" t="s">
        <v>1</v>
      </c>
    </row>
    <row r="7" spans="2:5">
      <c r="B7" s="325" t="s">
        <v>177</v>
      </c>
      <c r="C7" s="8">
        <v>1161</v>
      </c>
      <c r="D7" s="264"/>
      <c r="E7" s="326" t="s">
        <v>21</v>
      </c>
    </row>
    <row r="8" spans="2:5">
      <c r="B8" s="325" t="s">
        <v>178</v>
      </c>
      <c r="C8" s="8">
        <v>1162</v>
      </c>
      <c r="D8" s="264"/>
      <c r="E8" s="326" t="s">
        <v>21</v>
      </c>
    </row>
    <row r="9" spans="2:5" ht="45">
      <c r="B9" s="323" t="s">
        <v>179</v>
      </c>
      <c r="C9" s="8">
        <v>1163</v>
      </c>
      <c r="D9" s="264"/>
      <c r="E9" s="326" t="s">
        <v>21</v>
      </c>
    </row>
    <row r="10" spans="2:5" ht="45">
      <c r="B10" s="323" t="s">
        <v>180</v>
      </c>
      <c r="C10" s="8">
        <v>1164</v>
      </c>
      <c r="D10" s="264"/>
      <c r="E10" s="326" t="s">
        <v>21</v>
      </c>
    </row>
    <row r="11" spans="2:5">
      <c r="B11" s="323" t="s">
        <v>181</v>
      </c>
      <c r="C11" s="6">
        <v>1166</v>
      </c>
      <c r="D11" s="264"/>
      <c r="E11" s="324" t="s">
        <v>1</v>
      </c>
    </row>
    <row r="12" spans="2:5">
      <c r="B12" s="327" t="s">
        <v>182</v>
      </c>
      <c r="C12" s="6">
        <v>1167</v>
      </c>
      <c r="D12" s="264"/>
      <c r="E12" s="324" t="s">
        <v>1</v>
      </c>
    </row>
    <row r="13" spans="2:5">
      <c r="B13" s="327" t="s">
        <v>183</v>
      </c>
      <c r="C13" s="57">
        <v>1168</v>
      </c>
      <c r="D13" s="264"/>
      <c r="E13" s="328" t="s">
        <v>12</v>
      </c>
    </row>
    <row r="14" spans="2:5">
      <c r="B14" s="327" t="s">
        <v>184</v>
      </c>
      <c r="C14" s="57">
        <v>1169</v>
      </c>
      <c r="D14" s="264"/>
      <c r="E14" s="328" t="s">
        <v>12</v>
      </c>
    </row>
    <row r="15" spans="2:5">
      <c r="B15" s="327" t="s">
        <v>185</v>
      </c>
      <c r="C15" s="57">
        <v>1170</v>
      </c>
      <c r="D15" s="264"/>
      <c r="E15" s="328" t="s">
        <v>12</v>
      </c>
    </row>
    <row r="16" spans="2:5">
      <c r="B16" s="327" t="s">
        <v>186</v>
      </c>
      <c r="C16" s="6">
        <v>1171</v>
      </c>
      <c r="D16" s="264"/>
      <c r="E16" s="324" t="s">
        <v>1</v>
      </c>
    </row>
    <row r="17" spans="2:5">
      <c r="B17" s="327" t="s">
        <v>187</v>
      </c>
      <c r="C17" s="57">
        <v>1172</v>
      </c>
      <c r="D17" s="264"/>
      <c r="E17" s="326" t="s">
        <v>21</v>
      </c>
    </row>
    <row r="18" spans="2:5" ht="17.25" customHeight="1">
      <c r="B18" s="327" t="s">
        <v>188</v>
      </c>
      <c r="C18" s="6">
        <v>1173</v>
      </c>
      <c r="D18" s="264"/>
      <c r="E18" s="324" t="s">
        <v>1</v>
      </c>
    </row>
    <row r="19" spans="2:5">
      <c r="B19" s="327" t="s">
        <v>189</v>
      </c>
      <c r="C19" s="57">
        <v>1174</v>
      </c>
      <c r="D19" s="264"/>
      <c r="E19" s="57" t="s">
        <v>12</v>
      </c>
    </row>
  </sheetData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445C8-D1D7-42F7-96F1-33F4B8216D02}">
  <sheetPr codeName="Hoja1"/>
  <dimension ref="B3:E13"/>
  <sheetViews>
    <sheetView showGridLines="0" showRowColHeaders="0" workbookViewId="0">
      <selection activeCell="B4" sqref="B4:E4"/>
    </sheetView>
  </sheetViews>
  <sheetFormatPr baseColWidth="10" defaultColWidth="8.85546875" defaultRowHeight="15"/>
  <cols>
    <col min="1" max="1" width="5.140625" customWidth="1"/>
    <col min="2" max="2" width="86" customWidth="1"/>
    <col min="4" max="4" width="20.7109375" customWidth="1"/>
  </cols>
  <sheetData>
    <row r="3" spans="2:5" ht="15.75" thickBot="1"/>
    <row r="4" spans="2:5" s="254" customFormat="1" ht="21.75" thickBot="1">
      <c r="B4" s="1017" t="s">
        <v>425</v>
      </c>
      <c r="C4" s="1018"/>
      <c r="D4" s="1018"/>
      <c r="E4" s="1019"/>
    </row>
    <row r="5" spans="2:5" s="254" customFormat="1" ht="18">
      <c r="B5" s="329" t="s">
        <v>426</v>
      </c>
      <c r="C5" s="48">
        <v>940</v>
      </c>
      <c r="D5" s="330"/>
      <c r="E5" s="78"/>
    </row>
    <row r="6" spans="2:5" s="254" customFormat="1">
      <c r="B6" s="331" t="s">
        <v>427</v>
      </c>
      <c r="C6" s="6">
        <v>938</v>
      </c>
      <c r="D6" s="332"/>
      <c r="E6" s="7" t="s">
        <v>1</v>
      </c>
    </row>
    <row r="7" spans="2:5" s="254" customFormat="1">
      <c r="B7" s="331" t="s">
        <v>428</v>
      </c>
      <c r="C7" s="6">
        <v>942</v>
      </c>
      <c r="D7" s="332"/>
      <c r="E7" s="7" t="s">
        <v>1</v>
      </c>
    </row>
    <row r="8" spans="2:5" s="254" customFormat="1">
      <c r="B8" s="331" t="s">
        <v>429</v>
      </c>
      <c r="C8" s="6">
        <v>949</v>
      </c>
      <c r="D8" s="332"/>
      <c r="E8" s="7" t="s">
        <v>1</v>
      </c>
    </row>
    <row r="9" spans="2:5" s="254" customFormat="1" ht="45">
      <c r="B9" s="333" t="s">
        <v>430</v>
      </c>
      <c r="C9" s="6">
        <v>1138</v>
      </c>
      <c r="D9" s="332"/>
      <c r="E9" s="7" t="s">
        <v>1</v>
      </c>
    </row>
    <row r="10" spans="2:5" s="254" customFormat="1" ht="45">
      <c r="B10" s="333" t="s">
        <v>431</v>
      </c>
      <c r="C10" s="6">
        <v>1139</v>
      </c>
      <c r="D10" s="332"/>
      <c r="E10" s="7" t="s">
        <v>1</v>
      </c>
    </row>
    <row r="11" spans="2:5" s="254" customFormat="1" ht="45">
      <c r="B11" s="101" t="s">
        <v>432</v>
      </c>
      <c r="C11" s="6">
        <v>1158</v>
      </c>
      <c r="D11" s="332"/>
      <c r="E11" s="7" t="s">
        <v>1</v>
      </c>
    </row>
    <row r="12" spans="2:5" s="254" customFormat="1" ht="45.75" thickBot="1">
      <c r="B12" s="334" t="s">
        <v>433</v>
      </c>
      <c r="C12" s="335">
        <v>950</v>
      </c>
      <c r="D12" s="336"/>
      <c r="E12" s="102" t="s">
        <v>21</v>
      </c>
    </row>
    <row r="13" spans="2:5" s="254" customFormat="1" ht="30.75" thickBot="1">
      <c r="B13" s="337" t="s">
        <v>434</v>
      </c>
      <c r="C13" s="2">
        <v>1066</v>
      </c>
      <c r="D13" s="338">
        <f>SUM(D6:D11)-D12</f>
        <v>0</v>
      </c>
      <c r="E13" s="103" t="s">
        <v>12</v>
      </c>
    </row>
  </sheetData>
  <mergeCells count="1">
    <mergeCell ref="B4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FB2C-7BC4-42B4-B434-87E27F0D7CFD}">
  <sheetPr codeName="Hoja7"/>
  <dimension ref="B4:E11"/>
  <sheetViews>
    <sheetView showGridLines="0" showRowColHeaders="0" workbookViewId="0">
      <selection activeCell="B5" sqref="B5:E5"/>
    </sheetView>
  </sheetViews>
  <sheetFormatPr baseColWidth="10" defaultColWidth="8.85546875" defaultRowHeight="15"/>
  <cols>
    <col min="1" max="1" width="2.28515625" customWidth="1"/>
    <col min="2" max="2" width="115.42578125" customWidth="1"/>
    <col min="4" max="4" width="20.7109375" customWidth="1"/>
  </cols>
  <sheetData>
    <row r="4" spans="2:5" ht="15.75" thickBot="1"/>
    <row r="5" spans="2:5" s="254" customFormat="1" ht="21.75" thickBot="1">
      <c r="B5" s="1017" t="s">
        <v>435</v>
      </c>
      <c r="C5" s="1018"/>
      <c r="D5" s="1018"/>
      <c r="E5" s="1019"/>
    </row>
    <row r="6" spans="2:5" s="254" customFormat="1" ht="18">
      <c r="B6" s="339" t="s">
        <v>436</v>
      </c>
      <c r="C6" s="340">
        <v>884</v>
      </c>
      <c r="D6" s="341"/>
      <c r="E6" s="78"/>
    </row>
    <row r="7" spans="2:5" s="254" customFormat="1" ht="18">
      <c r="B7" s="333" t="s">
        <v>437</v>
      </c>
      <c r="C7" s="342">
        <v>885</v>
      </c>
      <c r="D7" s="343"/>
      <c r="E7" s="78"/>
    </row>
    <row r="8" spans="2:5" s="254" customFormat="1" ht="18">
      <c r="B8" s="333" t="s">
        <v>438</v>
      </c>
      <c r="C8" s="342">
        <v>886</v>
      </c>
      <c r="D8" s="343"/>
      <c r="E8" s="78"/>
    </row>
    <row r="9" spans="2:5" s="254" customFormat="1" ht="18">
      <c r="B9" s="333" t="s">
        <v>439</v>
      </c>
      <c r="C9" s="342">
        <v>985</v>
      </c>
      <c r="D9" s="343"/>
      <c r="E9" s="78"/>
    </row>
    <row r="10" spans="2:5" s="254" customFormat="1" ht="30" customHeight="1" thickBot="1">
      <c r="B10" s="344" t="s">
        <v>440</v>
      </c>
      <c r="C10" s="345">
        <v>887</v>
      </c>
      <c r="D10" s="346"/>
      <c r="E10" s="79"/>
    </row>
    <row r="11" spans="2:5" ht="15.75" thickTop="1"/>
  </sheetData>
  <mergeCells count="1">
    <mergeCell ref="B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C468-C004-47E5-BD26-94CBA4C606FE}">
  <sheetPr codeName="Hoja8"/>
  <dimension ref="A3:F60"/>
  <sheetViews>
    <sheetView showGridLines="0" showRowColHeaders="0" zoomScale="90" zoomScaleNormal="90" workbookViewId="0"/>
  </sheetViews>
  <sheetFormatPr baseColWidth="10" defaultColWidth="11.42578125" defaultRowHeight="15"/>
  <cols>
    <col min="1" max="1" width="4.5703125" customWidth="1"/>
    <col min="2" max="2" width="8.7109375" customWidth="1"/>
    <col min="3" max="3" width="100.7109375" customWidth="1"/>
    <col min="4" max="4" width="10.7109375" customWidth="1"/>
    <col min="5" max="5" width="28.7109375" customWidth="1"/>
    <col min="6" max="6" width="6.7109375" customWidth="1"/>
  </cols>
  <sheetData>
    <row r="3" spans="1:6" ht="15.75" thickBot="1"/>
    <row r="4" spans="1:6" s="1" customFormat="1" ht="48" customHeight="1" thickTop="1" thickBot="1">
      <c r="A4" s="347"/>
      <c r="B4" s="1061" t="s">
        <v>441</v>
      </c>
      <c r="C4" s="1062"/>
      <c r="D4" s="1062"/>
      <c r="E4" s="1062"/>
      <c r="F4" s="1063"/>
    </row>
    <row r="5" spans="1:6" s="353" customFormat="1" ht="21.75" customHeight="1">
      <c r="A5" s="348"/>
      <c r="B5" s="1122" t="s">
        <v>442</v>
      </c>
      <c r="C5" s="349" t="s">
        <v>443</v>
      </c>
      <c r="D5" s="350">
        <v>1657</v>
      </c>
      <c r="E5" s="351">
        <v>0</v>
      </c>
      <c r="F5" s="352" t="s">
        <v>1</v>
      </c>
    </row>
    <row r="6" spans="1:6" s="353" customFormat="1" ht="21.75" customHeight="1">
      <c r="A6" s="348"/>
      <c r="B6" s="1123"/>
      <c r="C6" s="325" t="s">
        <v>444</v>
      </c>
      <c r="D6" s="6">
        <v>1658</v>
      </c>
      <c r="E6" s="332">
        <v>0</v>
      </c>
      <c r="F6" s="7" t="s">
        <v>1</v>
      </c>
    </row>
    <row r="7" spans="1:6" s="353" customFormat="1" ht="21.75" customHeight="1">
      <c r="A7" s="348"/>
      <c r="B7" s="1123"/>
      <c r="C7" s="325" t="s">
        <v>445</v>
      </c>
      <c r="D7" s="6">
        <v>1659</v>
      </c>
      <c r="E7" s="332">
        <v>0</v>
      </c>
      <c r="F7" s="7" t="s">
        <v>1</v>
      </c>
    </row>
    <row r="8" spans="1:6" s="353" customFormat="1" ht="21.75" customHeight="1">
      <c r="A8" s="348"/>
      <c r="B8" s="1123"/>
      <c r="C8" s="325" t="s">
        <v>13</v>
      </c>
      <c r="D8" s="6">
        <v>1660</v>
      </c>
      <c r="E8" s="332">
        <v>0</v>
      </c>
      <c r="F8" s="7" t="s">
        <v>1</v>
      </c>
    </row>
    <row r="9" spans="1:6" s="353" customFormat="1" ht="21.75" customHeight="1">
      <c r="A9" s="348"/>
      <c r="B9" s="1123"/>
      <c r="C9" s="325" t="s">
        <v>446</v>
      </c>
      <c r="D9" s="8">
        <v>1661</v>
      </c>
      <c r="E9" s="9">
        <v>0</v>
      </c>
      <c r="F9" s="10" t="s">
        <v>21</v>
      </c>
    </row>
    <row r="10" spans="1:6" s="353" customFormat="1" ht="21.75" customHeight="1">
      <c r="A10" s="348"/>
      <c r="B10" s="1123"/>
      <c r="C10" s="325" t="s">
        <v>447</v>
      </c>
      <c r="D10" s="8">
        <v>1662</v>
      </c>
      <c r="E10" s="9">
        <v>0</v>
      </c>
      <c r="F10" s="10" t="s">
        <v>21</v>
      </c>
    </row>
    <row r="11" spans="1:6" s="353" customFormat="1" ht="21.75" customHeight="1">
      <c r="A11" s="348"/>
      <c r="B11" s="1123"/>
      <c r="C11" s="325" t="s">
        <v>448</v>
      </c>
      <c r="D11" s="8">
        <v>1140</v>
      </c>
      <c r="E11" s="9">
        <v>0</v>
      </c>
      <c r="F11" s="10" t="s">
        <v>21</v>
      </c>
    </row>
    <row r="12" spans="1:6" s="353" customFormat="1" ht="21.75" customHeight="1">
      <c r="A12" s="348"/>
      <c r="B12" s="1123"/>
      <c r="C12" s="325" t="s">
        <v>449</v>
      </c>
      <c r="D12" s="8">
        <v>1663</v>
      </c>
      <c r="E12" s="9">
        <v>0</v>
      </c>
      <c r="F12" s="10" t="s">
        <v>21</v>
      </c>
    </row>
    <row r="13" spans="1:6" s="353" customFormat="1" ht="21.75" customHeight="1">
      <c r="A13" s="348"/>
      <c r="B13" s="1123"/>
      <c r="C13" s="325" t="s">
        <v>450</v>
      </c>
      <c r="D13" s="8">
        <v>1664</v>
      </c>
      <c r="E13" s="9">
        <v>0</v>
      </c>
      <c r="F13" s="10" t="s">
        <v>21</v>
      </c>
    </row>
    <row r="14" spans="1:6" s="353" customFormat="1" ht="21.75" customHeight="1">
      <c r="A14" s="348"/>
      <c r="B14" s="1123"/>
      <c r="C14" s="325" t="s">
        <v>451</v>
      </c>
      <c r="D14" s="8">
        <v>1665</v>
      </c>
      <c r="E14" s="9">
        <v>0</v>
      </c>
      <c r="F14" s="10" t="s">
        <v>21</v>
      </c>
    </row>
    <row r="15" spans="1:6" s="353" customFormat="1" ht="21.75" customHeight="1">
      <c r="A15" s="348"/>
      <c r="B15" s="1123"/>
      <c r="C15" s="325" t="s">
        <v>452</v>
      </c>
      <c r="D15" s="8">
        <v>1666</v>
      </c>
      <c r="E15" s="9">
        <v>0</v>
      </c>
      <c r="F15" s="10" t="s">
        <v>21</v>
      </c>
    </row>
    <row r="16" spans="1:6" s="353" customFormat="1" ht="21.75" customHeight="1">
      <c r="A16" s="348"/>
      <c r="B16" s="1123"/>
      <c r="C16" s="325" t="s">
        <v>14</v>
      </c>
      <c r="D16" s="8">
        <v>1667</v>
      </c>
      <c r="E16" s="9">
        <v>0</v>
      </c>
      <c r="F16" s="10" t="s">
        <v>21</v>
      </c>
    </row>
    <row r="17" spans="1:6" s="353" customFormat="1" ht="21.75" customHeight="1">
      <c r="A17" s="348"/>
      <c r="B17" s="1123"/>
      <c r="C17" s="325" t="s">
        <v>453</v>
      </c>
      <c r="D17" s="8">
        <v>1668</v>
      </c>
      <c r="E17" s="9">
        <v>0</v>
      </c>
      <c r="F17" s="10" t="s">
        <v>21</v>
      </c>
    </row>
    <row r="18" spans="1:6" s="353" customFormat="1" ht="21.75" customHeight="1">
      <c r="A18" s="348"/>
      <c r="B18" s="1123"/>
      <c r="C18" s="325" t="s">
        <v>454</v>
      </c>
      <c r="D18" s="8">
        <v>1141</v>
      </c>
      <c r="E18" s="9">
        <v>0</v>
      </c>
      <c r="F18" s="10" t="s">
        <v>21</v>
      </c>
    </row>
    <row r="19" spans="1:6" s="353" customFormat="1" ht="21.75" customHeight="1">
      <c r="A19" s="348"/>
      <c r="B19" s="1123"/>
      <c r="C19" s="325" t="s">
        <v>455</v>
      </c>
      <c r="D19" s="8">
        <v>1142</v>
      </c>
      <c r="E19" s="9">
        <v>0</v>
      </c>
      <c r="F19" s="10" t="s">
        <v>21</v>
      </c>
    </row>
    <row r="20" spans="1:6" s="353" customFormat="1" ht="21.75" customHeight="1">
      <c r="A20" s="348"/>
      <c r="B20" s="1123"/>
      <c r="C20" s="325" t="s">
        <v>456</v>
      </c>
      <c r="D20" s="8">
        <v>1669</v>
      </c>
      <c r="E20" s="9">
        <v>0</v>
      </c>
      <c r="F20" s="10" t="s">
        <v>21</v>
      </c>
    </row>
    <row r="21" spans="1:6" s="353" customFormat="1" ht="21.75" customHeight="1">
      <c r="A21" s="348"/>
      <c r="B21" s="1123"/>
      <c r="C21" s="325" t="s">
        <v>457</v>
      </c>
      <c r="D21" s="8">
        <v>1670</v>
      </c>
      <c r="E21" s="9">
        <v>0</v>
      </c>
      <c r="F21" s="10" t="s">
        <v>21</v>
      </c>
    </row>
    <row r="22" spans="1:6" s="353" customFormat="1" ht="21.75" customHeight="1" thickBot="1">
      <c r="A22" s="348"/>
      <c r="B22" s="1123"/>
      <c r="C22" s="354" t="s">
        <v>458</v>
      </c>
      <c r="D22" s="8">
        <v>1671</v>
      </c>
      <c r="E22" s="9">
        <v>0</v>
      </c>
      <c r="F22" s="10" t="s">
        <v>21</v>
      </c>
    </row>
    <row r="23" spans="1:6" s="353" customFormat="1" ht="21.75" customHeight="1" thickBot="1">
      <c r="A23" s="348"/>
      <c r="B23" s="1124"/>
      <c r="C23" s="4" t="s">
        <v>459</v>
      </c>
      <c r="D23" s="355">
        <v>1672</v>
      </c>
      <c r="E23" s="356">
        <f>+SUM(E5:E8)-SUM(E9:E22)</f>
        <v>0</v>
      </c>
      <c r="F23" s="11" t="s">
        <v>1</v>
      </c>
    </row>
    <row r="24" spans="1:6" s="353" customFormat="1" ht="21.75" customHeight="1">
      <c r="A24" s="348"/>
      <c r="B24" s="1122" t="s">
        <v>460</v>
      </c>
      <c r="C24" s="357" t="s">
        <v>461</v>
      </c>
      <c r="D24" s="8">
        <v>1673</v>
      </c>
      <c r="E24" s="9">
        <v>0</v>
      </c>
      <c r="F24" s="10" t="s">
        <v>21</v>
      </c>
    </row>
    <row r="25" spans="1:6" s="353" customFormat="1" ht="21.75" customHeight="1">
      <c r="A25" s="348"/>
      <c r="B25" s="1123"/>
      <c r="C25" s="323" t="s">
        <v>462</v>
      </c>
      <c r="D25" s="6">
        <v>1674</v>
      </c>
      <c r="E25" s="332">
        <v>0</v>
      </c>
      <c r="F25" s="7" t="s">
        <v>1</v>
      </c>
    </row>
    <row r="26" spans="1:6" s="353" customFormat="1" ht="30">
      <c r="A26" s="348"/>
      <c r="B26" s="1123"/>
      <c r="C26" s="323" t="s">
        <v>463</v>
      </c>
      <c r="D26" s="6">
        <v>1144</v>
      </c>
      <c r="E26" s="332">
        <v>0</v>
      </c>
      <c r="F26" s="7" t="s">
        <v>1</v>
      </c>
    </row>
    <row r="27" spans="1:6" s="353" customFormat="1" ht="21.75" customHeight="1">
      <c r="A27" s="348"/>
      <c r="B27" s="1123"/>
      <c r="C27" s="323" t="s">
        <v>449</v>
      </c>
      <c r="D27" s="6">
        <v>1675</v>
      </c>
      <c r="E27" s="332">
        <v>0</v>
      </c>
      <c r="F27" s="7" t="s">
        <v>1</v>
      </c>
    </row>
    <row r="28" spans="1:6" s="353" customFormat="1" ht="21.75" customHeight="1">
      <c r="A28" s="348"/>
      <c r="B28" s="1123"/>
      <c r="C28" s="323" t="s">
        <v>464</v>
      </c>
      <c r="D28" s="6">
        <v>1175</v>
      </c>
      <c r="E28" s="332">
        <v>0</v>
      </c>
      <c r="F28" s="7" t="s">
        <v>1</v>
      </c>
    </row>
    <row r="29" spans="1:6" s="353" customFormat="1" ht="21.75" customHeight="1">
      <c r="A29" s="348"/>
      <c r="B29" s="1123"/>
      <c r="C29" s="323" t="s">
        <v>465</v>
      </c>
      <c r="D29" s="6">
        <v>1676</v>
      </c>
      <c r="E29" s="332">
        <v>0</v>
      </c>
      <c r="F29" s="7" t="s">
        <v>1</v>
      </c>
    </row>
    <row r="30" spans="1:6" s="353" customFormat="1" ht="21.75" customHeight="1">
      <c r="A30" s="348"/>
      <c r="B30" s="1123"/>
      <c r="C30" s="323" t="s">
        <v>466</v>
      </c>
      <c r="D30" s="6">
        <v>1677</v>
      </c>
      <c r="E30" s="332">
        <v>0</v>
      </c>
      <c r="F30" s="7" t="s">
        <v>1</v>
      </c>
    </row>
    <row r="31" spans="1:6" s="353" customFormat="1" ht="21.75" customHeight="1">
      <c r="A31" s="348"/>
      <c r="B31" s="1123"/>
      <c r="C31" s="323" t="s">
        <v>467</v>
      </c>
      <c r="D31" s="6">
        <v>1678</v>
      </c>
      <c r="E31" s="332">
        <v>0</v>
      </c>
      <c r="F31" s="7" t="s">
        <v>1</v>
      </c>
    </row>
    <row r="32" spans="1:6" s="353" customFormat="1" ht="21.75" customHeight="1">
      <c r="A32" s="348"/>
      <c r="B32" s="1123"/>
      <c r="C32" s="323" t="s">
        <v>468</v>
      </c>
      <c r="D32" s="6">
        <v>1150</v>
      </c>
      <c r="E32" s="332">
        <v>0</v>
      </c>
      <c r="F32" s="7" t="s">
        <v>1</v>
      </c>
    </row>
    <row r="33" spans="1:6" s="353" customFormat="1" ht="21.75" customHeight="1">
      <c r="A33" s="348"/>
      <c r="B33" s="1123"/>
      <c r="C33" s="323" t="s">
        <v>469</v>
      </c>
      <c r="D33" s="6">
        <v>1147</v>
      </c>
      <c r="E33" s="332">
        <v>0</v>
      </c>
      <c r="F33" s="7" t="s">
        <v>1</v>
      </c>
    </row>
    <row r="34" spans="1:6" s="353" customFormat="1" ht="21.75" customHeight="1">
      <c r="A34" s="348"/>
      <c r="B34" s="1123"/>
      <c r="C34" s="323" t="s">
        <v>470</v>
      </c>
      <c r="D34" s="6">
        <v>1148</v>
      </c>
      <c r="E34" s="332">
        <v>0</v>
      </c>
      <c r="F34" s="7" t="s">
        <v>1</v>
      </c>
    </row>
    <row r="35" spans="1:6" s="353" customFormat="1" ht="21.75" customHeight="1">
      <c r="A35" s="348"/>
      <c r="B35" s="1123"/>
      <c r="C35" s="323" t="s">
        <v>471</v>
      </c>
      <c r="D35" s="6">
        <v>1149</v>
      </c>
      <c r="E35" s="332">
        <v>0</v>
      </c>
      <c r="F35" s="7" t="s">
        <v>1</v>
      </c>
    </row>
    <row r="36" spans="1:6" s="353" customFormat="1" ht="21.75" customHeight="1">
      <c r="A36" s="348"/>
      <c r="B36" s="1123"/>
      <c r="C36" s="323" t="s">
        <v>472</v>
      </c>
      <c r="D36" s="6">
        <v>1151</v>
      </c>
      <c r="E36" s="332">
        <v>0</v>
      </c>
      <c r="F36" s="7" t="s">
        <v>1</v>
      </c>
    </row>
    <row r="37" spans="1:6" s="353" customFormat="1" ht="21.75" customHeight="1">
      <c r="A37" s="348"/>
      <c r="B37" s="1123"/>
      <c r="C37" s="323" t="s">
        <v>473</v>
      </c>
      <c r="D37" s="8">
        <v>1152</v>
      </c>
      <c r="E37" s="9">
        <v>0</v>
      </c>
      <c r="F37" s="10" t="s">
        <v>21</v>
      </c>
    </row>
    <row r="38" spans="1:6" s="353" customFormat="1" ht="21.75" customHeight="1">
      <c r="A38" s="348"/>
      <c r="B38" s="1123"/>
      <c r="C38" s="323" t="s">
        <v>474</v>
      </c>
      <c r="D38" s="8">
        <v>1176</v>
      </c>
      <c r="E38" s="9">
        <v>0</v>
      </c>
      <c r="F38" s="10" t="s">
        <v>21</v>
      </c>
    </row>
    <row r="39" spans="1:6" s="353" customFormat="1" ht="30">
      <c r="A39" s="348"/>
      <c r="B39" s="1123"/>
      <c r="C39" s="323" t="s">
        <v>15</v>
      </c>
      <c r="D39" s="8">
        <v>1159</v>
      </c>
      <c r="E39" s="9">
        <v>0</v>
      </c>
      <c r="F39" s="10" t="s">
        <v>21</v>
      </c>
    </row>
    <row r="40" spans="1:6" s="353" customFormat="1" ht="21.75" customHeight="1">
      <c r="A40" s="348"/>
      <c r="B40" s="1123"/>
      <c r="C40" s="323" t="s">
        <v>475</v>
      </c>
      <c r="D40" s="8">
        <v>1679</v>
      </c>
      <c r="E40" s="9">
        <v>0</v>
      </c>
      <c r="F40" s="10" t="s">
        <v>21</v>
      </c>
    </row>
    <row r="41" spans="1:6" s="353" customFormat="1" ht="21.75" customHeight="1">
      <c r="A41" s="348"/>
      <c r="B41" s="1123"/>
      <c r="C41" s="323" t="s">
        <v>476</v>
      </c>
      <c r="D41" s="8">
        <v>1680</v>
      </c>
      <c r="E41" s="9">
        <v>0</v>
      </c>
      <c r="F41" s="10" t="s">
        <v>21</v>
      </c>
    </row>
    <row r="42" spans="1:6" s="353" customFormat="1" ht="21.75" customHeight="1">
      <c r="A42" s="348"/>
      <c r="B42" s="1123"/>
      <c r="C42" s="323" t="s">
        <v>477</v>
      </c>
      <c r="D42" s="8">
        <v>1681</v>
      </c>
      <c r="E42" s="9">
        <v>0</v>
      </c>
      <c r="F42" s="10" t="s">
        <v>21</v>
      </c>
    </row>
    <row r="43" spans="1:6" s="353" customFormat="1" ht="21.75" customHeight="1">
      <c r="A43" s="348"/>
      <c r="B43" s="1123"/>
      <c r="C43" s="323" t="s">
        <v>478</v>
      </c>
      <c r="D43" s="8">
        <v>1682</v>
      </c>
      <c r="E43" s="9">
        <v>0</v>
      </c>
      <c r="F43" s="10" t="s">
        <v>21</v>
      </c>
    </row>
    <row r="44" spans="1:6" s="353" customFormat="1" ht="21.75" customHeight="1">
      <c r="A44" s="348"/>
      <c r="B44" s="1123"/>
      <c r="C44" s="323" t="s">
        <v>479</v>
      </c>
      <c r="D44" s="8">
        <v>1683</v>
      </c>
      <c r="E44" s="9">
        <v>0</v>
      </c>
      <c r="F44" s="10" t="s">
        <v>21</v>
      </c>
    </row>
    <row r="45" spans="1:6" s="353" customFormat="1" ht="21.75" customHeight="1">
      <c r="A45" s="348"/>
      <c r="B45" s="1123"/>
      <c r="C45" s="327" t="s">
        <v>480</v>
      </c>
      <c r="D45" s="8">
        <v>1684</v>
      </c>
      <c r="E45" s="9">
        <v>0</v>
      </c>
      <c r="F45" s="10" t="s">
        <v>21</v>
      </c>
    </row>
    <row r="46" spans="1:6" s="353" customFormat="1" ht="21.75" customHeight="1">
      <c r="A46" s="348"/>
      <c r="B46" s="1123"/>
      <c r="C46" s="323" t="s">
        <v>481</v>
      </c>
      <c r="D46" s="8">
        <v>1685</v>
      </c>
      <c r="E46" s="9">
        <v>0</v>
      </c>
      <c r="F46" s="10" t="s">
        <v>21</v>
      </c>
    </row>
    <row r="47" spans="1:6" s="353" customFormat="1">
      <c r="A47" s="348"/>
      <c r="B47" s="1123"/>
      <c r="C47" s="323" t="s">
        <v>482</v>
      </c>
      <c r="D47" s="8">
        <v>1686</v>
      </c>
      <c r="E47" s="9">
        <v>0</v>
      </c>
      <c r="F47" s="10" t="s">
        <v>21</v>
      </c>
    </row>
    <row r="48" spans="1:6" s="353" customFormat="1" ht="30">
      <c r="A48" s="348"/>
      <c r="B48" s="1123"/>
      <c r="C48" s="327" t="s">
        <v>483</v>
      </c>
      <c r="D48" s="8">
        <v>1183</v>
      </c>
      <c r="E48" s="9">
        <v>0</v>
      </c>
      <c r="F48" s="10" t="s">
        <v>21</v>
      </c>
    </row>
    <row r="49" spans="1:6" s="353" customFormat="1" ht="21.75" customHeight="1">
      <c r="A49" s="348"/>
      <c r="B49" s="1123"/>
      <c r="C49" s="323" t="s">
        <v>16</v>
      </c>
      <c r="D49" s="8">
        <v>1687</v>
      </c>
      <c r="E49" s="9">
        <v>0</v>
      </c>
      <c r="F49" s="10" t="s">
        <v>21</v>
      </c>
    </row>
    <row r="50" spans="1:6" s="353" customFormat="1" ht="21.75" customHeight="1">
      <c r="A50" s="348"/>
      <c r="B50" s="1123"/>
      <c r="C50" s="325" t="s">
        <v>484</v>
      </c>
      <c r="D50" s="8">
        <v>1688</v>
      </c>
      <c r="E50" s="9">
        <v>0</v>
      </c>
      <c r="F50" s="10" t="s">
        <v>21</v>
      </c>
    </row>
    <row r="51" spans="1:6" s="353" customFormat="1" ht="21.75" customHeight="1" thickBot="1">
      <c r="A51" s="348"/>
      <c r="B51" s="1123"/>
      <c r="C51" s="354" t="s">
        <v>485</v>
      </c>
      <c r="D51" s="358">
        <v>1689</v>
      </c>
      <c r="E51" s="359">
        <v>0</v>
      </c>
      <c r="F51" s="360" t="s">
        <v>21</v>
      </c>
    </row>
    <row r="52" spans="1:6" s="353" customFormat="1" ht="45.75" thickBot="1">
      <c r="A52" s="348"/>
      <c r="B52" s="1123"/>
      <c r="C52" s="361" t="s">
        <v>486</v>
      </c>
      <c r="D52" s="4">
        <v>1728</v>
      </c>
      <c r="E52" s="362">
        <f>SUM(E23,E25:E36)-SUM(E24,E37:E51)</f>
        <v>0</v>
      </c>
      <c r="F52" s="5" t="s">
        <v>487</v>
      </c>
    </row>
    <row r="53" spans="1:6" s="353" customFormat="1">
      <c r="A53" s="348"/>
      <c r="B53" s="1123"/>
      <c r="C53" s="357" t="s">
        <v>488</v>
      </c>
      <c r="D53" s="363">
        <v>1154</v>
      </c>
      <c r="E53" s="364">
        <v>0</v>
      </c>
      <c r="F53" s="365" t="s">
        <v>21</v>
      </c>
    </row>
    <row r="54" spans="1:6" s="353" customFormat="1" ht="30.75" thickBot="1">
      <c r="A54" s="348"/>
      <c r="B54" s="1123"/>
      <c r="C54" s="366" t="s">
        <v>17</v>
      </c>
      <c r="D54" s="367">
        <v>1157</v>
      </c>
      <c r="E54" s="368">
        <v>0</v>
      </c>
      <c r="F54" s="3" t="s">
        <v>21</v>
      </c>
    </row>
    <row r="55" spans="1:6" s="353" customFormat="1" ht="30.75" thickBot="1">
      <c r="A55" s="348"/>
      <c r="B55" s="1123"/>
      <c r="C55" s="369" t="s">
        <v>489</v>
      </c>
      <c r="D55" s="370">
        <v>1690</v>
      </c>
      <c r="E55" s="371">
        <f>+E52-E53-E54</f>
        <v>0</v>
      </c>
      <c r="F55" s="370" t="s">
        <v>487</v>
      </c>
    </row>
    <row r="56" spans="1:6" s="353" customFormat="1" ht="21.75" customHeight="1" thickBot="1">
      <c r="A56" s="348"/>
      <c r="B56" s="1123"/>
      <c r="C56" s="1126" t="s">
        <v>18</v>
      </c>
      <c r="D56" s="1127"/>
      <c r="E56" s="1127"/>
      <c r="F56" s="1128"/>
    </row>
    <row r="57" spans="1:6" s="353" customFormat="1" ht="30">
      <c r="A57" s="348"/>
      <c r="B57" s="1123"/>
      <c r="C57" s="357" t="s">
        <v>19</v>
      </c>
      <c r="D57" s="372">
        <v>1155</v>
      </c>
      <c r="E57" s="351">
        <v>0</v>
      </c>
      <c r="F57" s="373" t="s">
        <v>1</v>
      </c>
    </row>
    <row r="58" spans="1:6" s="353" customFormat="1" ht="30.75" thickBot="1">
      <c r="A58" s="348"/>
      <c r="B58" s="1123"/>
      <c r="C58" s="374" t="s">
        <v>20</v>
      </c>
      <c r="D58" s="375">
        <v>1156</v>
      </c>
      <c r="E58" s="376">
        <v>0</v>
      </c>
      <c r="F58" s="377" t="s">
        <v>1</v>
      </c>
    </row>
    <row r="59" spans="1:6" s="353" customFormat="1" ht="21.75" customHeight="1" thickBot="1">
      <c r="A59" s="348"/>
      <c r="B59" s="1125"/>
      <c r="C59" s="4" t="s">
        <v>3</v>
      </c>
      <c r="D59" s="2">
        <v>1143</v>
      </c>
      <c r="E59" s="378">
        <f>+E55+E57+E58</f>
        <v>0</v>
      </c>
      <c r="F59" s="2" t="s">
        <v>487</v>
      </c>
    </row>
    <row r="60" spans="1:6" ht="15.75" thickTop="1"/>
  </sheetData>
  <mergeCells count="4">
    <mergeCell ref="B4:F4"/>
    <mergeCell ref="B5:B23"/>
    <mergeCell ref="B24:B59"/>
    <mergeCell ref="C56:F5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4631-F651-4D4E-B628-6BC62515985E}">
  <sheetPr codeName="Hoja9"/>
  <dimension ref="B3:E14"/>
  <sheetViews>
    <sheetView showGridLines="0" showRowColHeaders="0" workbookViewId="0">
      <selection activeCell="D5" sqref="D5"/>
    </sheetView>
  </sheetViews>
  <sheetFormatPr baseColWidth="10" defaultColWidth="11.42578125" defaultRowHeight="15"/>
  <cols>
    <col min="1" max="1" width="4.7109375" customWidth="1"/>
    <col min="2" max="2" width="100.7109375" customWidth="1"/>
    <col min="3" max="3" width="10.7109375" customWidth="1"/>
    <col min="4" max="4" width="25.5703125" customWidth="1"/>
    <col min="5" max="5" width="6.7109375" customWidth="1"/>
  </cols>
  <sheetData>
    <row r="3" spans="2:5" ht="15.75" thickBot="1"/>
    <row r="4" spans="2:5" s="254" customFormat="1" ht="33.75" customHeight="1" thickBot="1">
      <c r="B4" s="1017" t="s">
        <v>490</v>
      </c>
      <c r="C4" s="1018"/>
      <c r="D4" s="1018"/>
      <c r="E4" s="1019"/>
    </row>
    <row r="5" spans="2:5" s="254" customFormat="1" ht="19.5" customHeight="1">
      <c r="B5" s="379" t="s">
        <v>491</v>
      </c>
      <c r="C5" s="350">
        <v>1698</v>
      </c>
      <c r="D5" s="380">
        <v>200000</v>
      </c>
      <c r="E5" s="381" t="s">
        <v>1</v>
      </c>
    </row>
    <row r="6" spans="2:5" s="254" customFormat="1" ht="19.5" customHeight="1">
      <c r="B6" s="12" t="s">
        <v>492</v>
      </c>
      <c r="C6" s="8">
        <v>1717</v>
      </c>
      <c r="D6" s="382"/>
      <c r="E6" s="383" t="s">
        <v>2</v>
      </c>
    </row>
    <row r="7" spans="2:5" s="254" customFormat="1" ht="19.5" customHeight="1">
      <c r="B7" s="12" t="s">
        <v>22</v>
      </c>
      <c r="C7" s="6">
        <v>1692</v>
      </c>
      <c r="D7" s="13"/>
      <c r="E7" s="384" t="s">
        <v>1</v>
      </c>
    </row>
    <row r="8" spans="2:5" s="254" customFormat="1" ht="19.5" customHeight="1">
      <c r="B8" s="12" t="s">
        <v>493</v>
      </c>
      <c r="C8" s="6">
        <v>1699</v>
      </c>
      <c r="D8" s="13"/>
      <c r="E8" s="384" t="s">
        <v>1</v>
      </c>
    </row>
    <row r="9" spans="2:5" s="254" customFormat="1" ht="19.5" customHeight="1">
      <c r="B9" s="16" t="s">
        <v>23</v>
      </c>
      <c r="C9" s="14">
        <v>1718</v>
      </c>
      <c r="D9" s="385">
        <f>D5-D6+D7+D8</f>
        <v>200000</v>
      </c>
      <c r="E9" s="11" t="s">
        <v>12</v>
      </c>
    </row>
    <row r="10" spans="2:5" s="254" customFormat="1" ht="19.5" customHeight="1">
      <c r="B10" s="12" t="s">
        <v>24</v>
      </c>
      <c r="C10" s="8">
        <v>1693</v>
      </c>
      <c r="D10" s="382"/>
      <c r="E10" s="383" t="s">
        <v>2</v>
      </c>
    </row>
    <row r="11" spans="2:5" s="254" customFormat="1" ht="30">
      <c r="B11" s="386" t="s">
        <v>494</v>
      </c>
      <c r="C11" s="8">
        <v>844</v>
      </c>
      <c r="D11" s="382"/>
      <c r="E11" s="383" t="s">
        <v>2</v>
      </c>
    </row>
    <row r="12" spans="2:5" s="254" customFormat="1" ht="30">
      <c r="B12" s="386" t="s">
        <v>25</v>
      </c>
      <c r="C12" s="8">
        <v>982</v>
      </c>
      <c r="D12" s="382"/>
      <c r="E12" s="383" t="s">
        <v>2</v>
      </c>
    </row>
    <row r="13" spans="2:5" s="254" customFormat="1" ht="30">
      <c r="B13" s="387" t="s">
        <v>495</v>
      </c>
      <c r="C13" s="8">
        <v>1198</v>
      </c>
      <c r="D13" s="382"/>
      <c r="E13" s="383" t="s">
        <v>2</v>
      </c>
    </row>
    <row r="14" spans="2:5" s="254" customFormat="1" ht="19.5" customHeight="1">
      <c r="B14" s="16" t="s">
        <v>496</v>
      </c>
      <c r="C14" s="388">
        <v>1199</v>
      </c>
      <c r="D14" s="389">
        <f>D9-D10-D11-D12-D13</f>
        <v>200000</v>
      </c>
      <c r="E14" s="15" t="s">
        <v>12</v>
      </c>
    </row>
  </sheetData>
  <mergeCells count="1">
    <mergeCell ref="B4:E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3751F-65DF-43FC-B173-13BFF39D969A}">
  <sheetPr codeName="Hoja10"/>
  <dimension ref="A4:F29"/>
  <sheetViews>
    <sheetView showGridLines="0" showRowColHeaders="0" workbookViewId="0"/>
  </sheetViews>
  <sheetFormatPr baseColWidth="10" defaultColWidth="11.42578125" defaultRowHeight="15"/>
  <cols>
    <col min="1" max="1" width="4.7109375" customWidth="1"/>
    <col min="2" max="2" width="100.7109375" customWidth="1"/>
    <col min="3" max="3" width="7.7109375" customWidth="1"/>
    <col min="4" max="4" width="10.7109375" customWidth="1"/>
    <col min="5" max="5" width="31.7109375" customWidth="1"/>
    <col min="6" max="6" width="6.7109375" customWidth="1"/>
  </cols>
  <sheetData>
    <row r="4" spans="1:6" ht="15.75" thickBot="1"/>
    <row r="5" spans="1:6" s="391" customFormat="1" ht="50.25" customHeight="1" thickBot="1">
      <c r="A5" s="390"/>
      <c r="B5" s="1129" t="s">
        <v>497</v>
      </c>
      <c r="C5" s="1018"/>
      <c r="D5" s="1018"/>
      <c r="E5" s="1018"/>
      <c r="F5" s="1019"/>
    </row>
    <row r="6" spans="1:6" s="391" customFormat="1" ht="19.5" customHeight="1">
      <c r="A6" s="390"/>
      <c r="B6" s="392" t="s">
        <v>0</v>
      </c>
      <c r="C6" s="393"/>
      <c r="D6" s="350">
        <v>1145</v>
      </c>
      <c r="E6" s="394">
        <v>0</v>
      </c>
      <c r="F6" s="395" t="s">
        <v>1</v>
      </c>
    </row>
    <row r="7" spans="1:6" s="391" customFormat="1" ht="19.5" customHeight="1">
      <c r="A7" s="390"/>
      <c r="B7" s="333" t="s">
        <v>498</v>
      </c>
      <c r="C7" s="396"/>
      <c r="D7" s="397">
        <v>1146</v>
      </c>
      <c r="E7" s="398">
        <v>0</v>
      </c>
      <c r="F7" s="383" t="s">
        <v>21</v>
      </c>
    </row>
    <row r="8" spans="1:6" s="391" customFormat="1" ht="19.5" customHeight="1">
      <c r="A8" s="390"/>
      <c r="B8" s="333" t="s">
        <v>499</v>
      </c>
      <c r="C8" s="399">
        <v>2.7E-2</v>
      </c>
      <c r="D8" s="400">
        <v>1177</v>
      </c>
      <c r="E8" s="401">
        <f>+ROUND(E6*C8,0)</f>
        <v>0</v>
      </c>
      <c r="F8" s="384" t="s">
        <v>1</v>
      </c>
    </row>
    <row r="9" spans="1:6" s="391" customFormat="1" ht="19.5" customHeight="1">
      <c r="A9" s="390"/>
      <c r="B9" s="333" t="s">
        <v>500</v>
      </c>
      <c r="C9" s="396"/>
      <c r="D9" s="400">
        <v>893</v>
      </c>
      <c r="E9" s="401">
        <v>0</v>
      </c>
      <c r="F9" s="384" t="s">
        <v>1</v>
      </c>
    </row>
    <row r="10" spans="1:6" s="391" customFormat="1" ht="18">
      <c r="A10" s="390"/>
      <c r="B10" s="392" t="s">
        <v>501</v>
      </c>
      <c r="C10" s="393"/>
      <c r="D10" s="397">
        <v>894</v>
      </c>
      <c r="E10" s="398">
        <v>0</v>
      </c>
      <c r="F10" s="383" t="s">
        <v>21</v>
      </c>
    </row>
    <row r="11" spans="1:6" s="391" customFormat="1" ht="19.5" customHeight="1">
      <c r="A11" s="390"/>
      <c r="B11" s="333" t="s">
        <v>502</v>
      </c>
      <c r="C11" s="396"/>
      <c r="D11" s="400">
        <v>1694</v>
      </c>
      <c r="E11" s="401">
        <v>0</v>
      </c>
      <c r="F11" s="384" t="s">
        <v>1</v>
      </c>
    </row>
    <row r="12" spans="1:6" s="391" customFormat="1" ht="19.5" customHeight="1">
      <c r="A12" s="390"/>
      <c r="B12" s="333" t="s">
        <v>3</v>
      </c>
      <c r="C12" s="396"/>
      <c r="D12" s="397">
        <v>1695</v>
      </c>
      <c r="E12" s="398">
        <v>0</v>
      </c>
      <c r="F12" s="383" t="s">
        <v>21</v>
      </c>
    </row>
    <row r="13" spans="1:6" s="391" customFormat="1" ht="19.5" customHeight="1">
      <c r="A13" s="390"/>
      <c r="B13" s="333" t="s">
        <v>485</v>
      </c>
      <c r="C13" s="396"/>
      <c r="D13" s="400">
        <v>1696</v>
      </c>
      <c r="E13" s="401">
        <v>0</v>
      </c>
      <c r="F13" s="384" t="s">
        <v>1</v>
      </c>
    </row>
    <row r="14" spans="1:6" s="391" customFormat="1" ht="30">
      <c r="A14" s="390"/>
      <c r="B14" s="333" t="s">
        <v>503</v>
      </c>
      <c r="C14" s="396"/>
      <c r="D14" s="400">
        <v>1178</v>
      </c>
      <c r="E14" s="401">
        <v>0</v>
      </c>
      <c r="F14" s="384" t="s">
        <v>1</v>
      </c>
    </row>
    <row r="15" spans="1:6" s="391" customFormat="1" ht="18">
      <c r="A15" s="390"/>
      <c r="B15" s="333" t="s">
        <v>504</v>
      </c>
      <c r="C15" s="396"/>
      <c r="D15" s="397">
        <v>1179</v>
      </c>
      <c r="E15" s="398">
        <v>0</v>
      </c>
      <c r="F15" s="383" t="s">
        <v>21</v>
      </c>
    </row>
    <row r="16" spans="1:6" s="391" customFormat="1" ht="30">
      <c r="A16" s="390"/>
      <c r="B16" s="333" t="s">
        <v>4</v>
      </c>
      <c r="C16" s="396"/>
      <c r="D16" s="400">
        <v>1180</v>
      </c>
      <c r="E16" s="401">
        <v>0</v>
      </c>
      <c r="F16" s="384" t="s">
        <v>1</v>
      </c>
    </row>
    <row r="17" spans="1:6" s="391" customFormat="1" ht="30">
      <c r="A17" s="390"/>
      <c r="B17" s="392" t="s">
        <v>5</v>
      </c>
      <c r="C17" s="393"/>
      <c r="D17" s="397">
        <v>1181</v>
      </c>
      <c r="E17" s="398">
        <v>0</v>
      </c>
      <c r="F17" s="383" t="s">
        <v>21</v>
      </c>
    </row>
    <row r="18" spans="1:6" s="391" customFormat="1" ht="18">
      <c r="A18" s="390"/>
      <c r="B18" s="333" t="s">
        <v>493</v>
      </c>
      <c r="C18" s="396"/>
      <c r="D18" s="397">
        <v>1182</v>
      </c>
      <c r="E18" s="398">
        <v>0</v>
      </c>
      <c r="F18" s="383" t="s">
        <v>21</v>
      </c>
    </row>
    <row r="19" spans="1:6" s="391" customFormat="1" ht="30">
      <c r="A19" s="390"/>
      <c r="B19" s="392" t="s">
        <v>463</v>
      </c>
      <c r="C19" s="393"/>
      <c r="D19" s="397">
        <v>1697</v>
      </c>
      <c r="E19" s="398">
        <v>0</v>
      </c>
      <c r="F19" s="383" t="s">
        <v>21</v>
      </c>
    </row>
    <row r="20" spans="1:6" s="391" customFormat="1" ht="19.5" customHeight="1">
      <c r="A20" s="390"/>
      <c r="B20" s="392" t="s">
        <v>6</v>
      </c>
      <c r="C20" s="393"/>
      <c r="D20" s="400">
        <v>1186</v>
      </c>
      <c r="E20" s="401">
        <v>0</v>
      </c>
      <c r="F20" s="384" t="s">
        <v>1</v>
      </c>
    </row>
    <row r="21" spans="1:6" s="391" customFormat="1" ht="19.5" customHeight="1">
      <c r="A21" s="390"/>
      <c r="B21" s="333" t="s">
        <v>7</v>
      </c>
      <c r="C21" s="396"/>
      <c r="D21" s="397">
        <v>1187</v>
      </c>
      <c r="E21" s="398">
        <v>0</v>
      </c>
      <c r="F21" s="383" t="s">
        <v>21</v>
      </c>
    </row>
    <row r="22" spans="1:6" s="391" customFormat="1" ht="19.5" customHeight="1">
      <c r="A22" s="390"/>
      <c r="B22" s="392" t="s">
        <v>468</v>
      </c>
      <c r="C22" s="393"/>
      <c r="D22" s="397">
        <v>1700</v>
      </c>
      <c r="E22" s="398">
        <v>0</v>
      </c>
      <c r="F22" s="383" t="s">
        <v>21</v>
      </c>
    </row>
    <row r="23" spans="1:6" s="391" customFormat="1" ht="18">
      <c r="A23" s="390"/>
      <c r="B23" s="392" t="s">
        <v>8</v>
      </c>
      <c r="C23" s="393"/>
      <c r="D23" s="397">
        <v>1188</v>
      </c>
      <c r="E23" s="398">
        <v>0</v>
      </c>
      <c r="F23" s="383" t="s">
        <v>21</v>
      </c>
    </row>
    <row r="24" spans="1:6" s="391" customFormat="1" ht="19.5" customHeight="1">
      <c r="A24" s="390"/>
      <c r="B24" s="392" t="s">
        <v>9</v>
      </c>
      <c r="C24" s="393"/>
      <c r="D24" s="400">
        <v>1701</v>
      </c>
      <c r="E24" s="401">
        <v>0</v>
      </c>
      <c r="F24" s="384" t="s">
        <v>1</v>
      </c>
    </row>
    <row r="25" spans="1:6" s="391" customFormat="1" ht="19.5" customHeight="1">
      <c r="A25" s="390"/>
      <c r="B25" s="392" t="s">
        <v>505</v>
      </c>
      <c r="C25" s="393"/>
      <c r="D25" s="400">
        <v>1702</v>
      </c>
      <c r="E25" s="401">
        <v>0</v>
      </c>
      <c r="F25" s="384" t="s">
        <v>1</v>
      </c>
    </row>
    <row r="26" spans="1:6" s="391" customFormat="1" ht="19.5" customHeight="1">
      <c r="A26" s="390"/>
      <c r="B26" s="392" t="s">
        <v>10</v>
      </c>
      <c r="C26" s="393"/>
      <c r="D26" s="400">
        <v>1189</v>
      </c>
      <c r="E26" s="401">
        <v>0</v>
      </c>
      <c r="F26" s="384" t="s">
        <v>1</v>
      </c>
    </row>
    <row r="27" spans="1:6" s="391" customFormat="1" ht="19.5" customHeight="1">
      <c r="A27" s="390"/>
      <c r="B27" s="402" t="s">
        <v>11</v>
      </c>
      <c r="C27" s="403"/>
      <c r="D27" s="400">
        <v>1190</v>
      </c>
      <c r="E27" s="401">
        <v>0</v>
      </c>
      <c r="F27" s="384" t="s">
        <v>1</v>
      </c>
    </row>
    <row r="28" spans="1:6" s="391" customFormat="1" ht="19.5" customHeight="1">
      <c r="A28" s="390"/>
      <c r="B28" s="404" t="s">
        <v>506</v>
      </c>
      <c r="C28" s="405"/>
      <c r="D28" s="406">
        <v>645</v>
      </c>
      <c r="E28" s="407">
        <f>MAX(+SUM(E6,E8:E9,E11,E13:E14,E16,E20,E24:E27)-SUM(E7,E10,E12,E15,E17:E19,E21:E23),0)</f>
        <v>0</v>
      </c>
      <c r="F28" s="408" t="s">
        <v>12</v>
      </c>
    </row>
    <row r="29" spans="1:6" s="391" customFormat="1" ht="19.5" customHeight="1">
      <c r="A29" s="390"/>
      <c r="B29" s="404" t="s">
        <v>507</v>
      </c>
      <c r="C29" s="405"/>
      <c r="D29" s="409">
        <v>646</v>
      </c>
      <c r="E29" s="410">
        <f>MIN(+SUM(E6,E8:E9,E11,E13:E14,E16,E20,E24:E27)-SUM(E7,E10,E12,E15,E17:E19,E21:E23),0)*-1</f>
        <v>0</v>
      </c>
      <c r="F29" s="411" t="s">
        <v>12</v>
      </c>
    </row>
  </sheetData>
  <mergeCells count="1">
    <mergeCell ref="B5:F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B947-D7BC-4653-9767-52C48EDEBAA1}">
  <sheetPr codeName="Hoja11"/>
  <dimension ref="A3:T19"/>
  <sheetViews>
    <sheetView showGridLines="0" showRowColHeaders="0" workbookViewId="0">
      <pane xSplit="3" ySplit="6" topLeftCell="G7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ColWidth="11.42578125" defaultRowHeight="15"/>
  <cols>
    <col min="1" max="1" width="4.7109375" customWidth="1"/>
    <col min="2" max="2" width="68.42578125" customWidth="1"/>
    <col min="3" max="3" width="3.85546875" bestFit="1" customWidth="1"/>
    <col min="4" max="4" width="10.7109375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customWidth="1"/>
    <col min="10" max="10" width="10.7109375" customWidth="1"/>
    <col min="11" max="11" width="20.7109375" customWidth="1"/>
    <col min="12" max="12" width="10.7109375" customWidth="1"/>
    <col min="13" max="13" width="20.7109375" customWidth="1"/>
    <col min="14" max="14" width="10.7109375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customWidth="1"/>
    <col min="20" max="20" width="5.5703125" customWidth="1"/>
  </cols>
  <sheetData>
    <row r="3" spans="1:20" ht="15.75" thickBot="1"/>
    <row r="4" spans="1:20" s="20" customFormat="1" ht="17.25" customHeight="1">
      <c r="A4" s="412"/>
      <c r="B4" s="1119" t="s">
        <v>508</v>
      </c>
      <c r="C4" s="1121"/>
      <c r="D4" s="1134" t="s">
        <v>38</v>
      </c>
      <c r="E4" s="1134"/>
      <c r="F4" s="1134" t="s">
        <v>509</v>
      </c>
      <c r="G4" s="1119"/>
      <c r="H4" s="518"/>
      <c r="I4" s="519"/>
      <c r="J4" s="520"/>
      <c r="K4" s="521" t="s">
        <v>61</v>
      </c>
      <c r="L4" s="519"/>
      <c r="M4" s="519"/>
      <c r="N4" s="519"/>
      <c r="O4" s="519"/>
      <c r="P4" s="519"/>
      <c r="Q4" s="522"/>
      <c r="R4" s="1134" t="s">
        <v>39</v>
      </c>
      <c r="S4" s="1119"/>
      <c r="T4" s="523"/>
    </row>
    <row r="5" spans="1:20" s="20" customFormat="1" ht="22.15" customHeight="1">
      <c r="A5" s="412"/>
      <c r="B5" s="1130"/>
      <c r="C5" s="1131"/>
      <c r="D5" s="1135"/>
      <c r="E5" s="1135"/>
      <c r="F5" s="1135"/>
      <c r="G5" s="1130"/>
      <c r="H5" s="1138" t="s">
        <v>40</v>
      </c>
      <c r="I5" s="1139"/>
      <c r="J5" s="1139"/>
      <c r="K5" s="1139"/>
      <c r="L5" s="1139"/>
      <c r="M5" s="1140"/>
      <c r="N5" s="1141" t="s">
        <v>41</v>
      </c>
      <c r="O5" s="1142"/>
      <c r="P5" s="1141" t="s">
        <v>42</v>
      </c>
      <c r="Q5" s="1142"/>
      <c r="R5" s="1135"/>
      <c r="S5" s="1130"/>
      <c r="T5" s="524"/>
    </row>
    <row r="6" spans="1:20" s="20" customFormat="1" ht="34.5" customHeight="1" thickBot="1">
      <c r="A6" s="412"/>
      <c r="B6" s="1132"/>
      <c r="C6" s="1133"/>
      <c r="D6" s="1136"/>
      <c r="E6" s="1136"/>
      <c r="F6" s="1136"/>
      <c r="G6" s="1137"/>
      <c r="H6" s="1145" t="s">
        <v>43</v>
      </c>
      <c r="I6" s="1146"/>
      <c r="J6" s="1145" t="s">
        <v>44</v>
      </c>
      <c r="K6" s="1146"/>
      <c r="L6" s="1145" t="s">
        <v>45</v>
      </c>
      <c r="M6" s="1146"/>
      <c r="N6" s="1143"/>
      <c r="O6" s="1144"/>
      <c r="P6" s="1143"/>
      <c r="Q6" s="1144"/>
      <c r="R6" s="1136"/>
      <c r="S6" s="1137"/>
      <c r="T6" s="525"/>
    </row>
    <row r="7" spans="1:20" s="20" customFormat="1" ht="19.5" customHeight="1">
      <c r="A7" s="412"/>
      <c r="B7" s="21" t="s">
        <v>510</v>
      </c>
      <c r="C7" s="22" t="s">
        <v>1</v>
      </c>
      <c r="D7" s="23">
        <v>1200</v>
      </c>
      <c r="E7" s="413"/>
      <c r="F7" s="23">
        <v>1211</v>
      </c>
      <c r="G7" s="413"/>
      <c r="H7" s="23">
        <v>1221</v>
      </c>
      <c r="I7" s="413"/>
      <c r="J7" s="23">
        <v>1730</v>
      </c>
      <c r="K7" s="413">
        <v>0</v>
      </c>
      <c r="L7" s="23">
        <v>1731</v>
      </c>
      <c r="M7" s="413"/>
      <c r="N7" s="23">
        <v>1234</v>
      </c>
      <c r="O7" s="413"/>
      <c r="P7" s="23">
        <v>1246</v>
      </c>
      <c r="Q7" s="413"/>
      <c r="R7" s="23">
        <v>1260</v>
      </c>
      <c r="S7" s="413"/>
      <c r="T7" s="22" t="s">
        <v>1</v>
      </c>
    </row>
    <row r="8" spans="1:20" s="20" customFormat="1" ht="19.5" customHeight="1">
      <c r="A8" s="412"/>
      <c r="B8" s="21" t="s">
        <v>511</v>
      </c>
      <c r="C8" s="24" t="s">
        <v>21</v>
      </c>
      <c r="D8" s="25"/>
      <c r="E8" s="25"/>
      <c r="F8" s="25"/>
      <c r="G8" s="25"/>
      <c r="H8" s="26">
        <v>1222</v>
      </c>
      <c r="I8" s="414"/>
      <c r="J8" s="25"/>
      <c r="K8" s="25"/>
      <c r="L8" s="26">
        <v>1732</v>
      </c>
      <c r="M8" s="414"/>
      <c r="N8" s="26">
        <v>1235</v>
      </c>
      <c r="O8" s="414"/>
      <c r="P8" s="26">
        <v>1247</v>
      </c>
      <c r="Q8" s="414"/>
      <c r="R8" s="25"/>
      <c r="S8" s="25"/>
      <c r="T8" s="24" t="s">
        <v>21</v>
      </c>
    </row>
    <row r="9" spans="1:20" s="20" customFormat="1" ht="19.5" customHeight="1">
      <c r="A9" s="412"/>
      <c r="B9" s="21" t="s">
        <v>512</v>
      </c>
      <c r="C9" s="24" t="s">
        <v>21</v>
      </c>
      <c r="D9" s="26">
        <v>1201</v>
      </c>
      <c r="E9" s="414"/>
      <c r="F9" s="25"/>
      <c r="G9" s="25"/>
      <c r="H9" s="25"/>
      <c r="I9" s="25"/>
      <c r="J9" s="26">
        <v>1223</v>
      </c>
      <c r="K9" s="414">
        <v>0</v>
      </c>
      <c r="L9" s="25"/>
      <c r="M9" s="25"/>
      <c r="N9" s="25"/>
      <c r="O9" s="25"/>
      <c r="P9" s="25"/>
      <c r="Q9" s="25"/>
      <c r="R9" s="26">
        <v>1261</v>
      </c>
      <c r="S9" s="414"/>
      <c r="T9" s="24" t="s">
        <v>21</v>
      </c>
    </row>
    <row r="10" spans="1:20" s="20" customFormat="1" ht="19.5" customHeight="1">
      <c r="A10" s="412"/>
      <c r="B10" s="21" t="s">
        <v>6</v>
      </c>
      <c r="C10" s="22" t="s">
        <v>1</v>
      </c>
      <c r="D10" s="27">
        <v>1202</v>
      </c>
      <c r="E10" s="415"/>
      <c r="F10" s="27">
        <v>1212</v>
      </c>
      <c r="G10" s="415"/>
      <c r="H10" s="27">
        <v>1224</v>
      </c>
      <c r="I10" s="415"/>
      <c r="J10" s="27">
        <v>1733</v>
      </c>
      <c r="K10" s="415"/>
      <c r="L10" s="27">
        <v>1734</v>
      </c>
      <c r="M10" s="415"/>
      <c r="N10" s="27">
        <v>1236</v>
      </c>
      <c r="O10" s="415"/>
      <c r="P10" s="27">
        <v>1248</v>
      </c>
      <c r="Q10" s="415"/>
      <c r="R10" s="27">
        <v>1262</v>
      </c>
      <c r="S10" s="415"/>
      <c r="T10" s="22" t="s">
        <v>1</v>
      </c>
    </row>
    <row r="11" spans="1:20" s="20" customFormat="1" ht="19.5" customHeight="1">
      <c r="A11" s="412"/>
      <c r="B11" s="21" t="s">
        <v>7</v>
      </c>
      <c r="C11" s="24" t="s">
        <v>21</v>
      </c>
      <c r="D11" s="26">
        <v>1203</v>
      </c>
      <c r="E11" s="414"/>
      <c r="F11" s="26">
        <v>1213</v>
      </c>
      <c r="G11" s="414"/>
      <c r="H11" s="26">
        <v>1225</v>
      </c>
      <c r="I11" s="414"/>
      <c r="J11" s="26">
        <v>1735</v>
      </c>
      <c r="K11" s="414"/>
      <c r="L11" s="26">
        <v>1736</v>
      </c>
      <c r="M11" s="414"/>
      <c r="N11" s="26">
        <v>1237</v>
      </c>
      <c r="O11" s="414"/>
      <c r="P11" s="26">
        <v>1249</v>
      </c>
      <c r="Q11" s="414"/>
      <c r="R11" s="26">
        <v>1263</v>
      </c>
      <c r="S11" s="414"/>
      <c r="T11" s="24" t="s">
        <v>21</v>
      </c>
    </row>
    <row r="12" spans="1:20" s="20" customFormat="1" ht="19.5" customHeight="1">
      <c r="A12" s="412"/>
      <c r="B12" s="21" t="s">
        <v>46</v>
      </c>
      <c r="C12" s="24" t="s">
        <v>21</v>
      </c>
      <c r="D12" s="26">
        <v>1204</v>
      </c>
      <c r="E12" s="414"/>
      <c r="F12" s="26">
        <v>1214</v>
      </c>
      <c r="G12" s="414"/>
      <c r="H12" s="26">
        <v>1226</v>
      </c>
      <c r="I12" s="414"/>
      <c r="J12" s="26">
        <v>1737</v>
      </c>
      <c r="K12" s="414"/>
      <c r="L12" s="26">
        <v>1738</v>
      </c>
      <c r="M12" s="414"/>
      <c r="N12" s="26">
        <v>1238</v>
      </c>
      <c r="O12" s="414"/>
      <c r="P12" s="26">
        <v>1250</v>
      </c>
      <c r="Q12" s="414"/>
      <c r="R12" s="26">
        <v>1264</v>
      </c>
      <c r="S12" s="414"/>
      <c r="T12" s="24" t="s">
        <v>21</v>
      </c>
    </row>
    <row r="13" spans="1:20" s="20" customFormat="1" ht="19.5" customHeight="1">
      <c r="A13" s="412"/>
      <c r="B13" s="21" t="s">
        <v>47</v>
      </c>
      <c r="C13" s="22" t="s">
        <v>1</v>
      </c>
      <c r="D13" s="27">
        <v>1205</v>
      </c>
      <c r="E13" s="415"/>
      <c r="F13" s="27">
        <v>1215</v>
      </c>
      <c r="G13" s="415"/>
      <c r="H13" s="27">
        <v>1227</v>
      </c>
      <c r="I13" s="415"/>
      <c r="J13" s="27">
        <v>1739</v>
      </c>
      <c r="K13" s="415"/>
      <c r="L13" s="27">
        <v>1740</v>
      </c>
      <c r="M13" s="415"/>
      <c r="N13" s="27">
        <v>1239</v>
      </c>
      <c r="O13" s="415"/>
      <c r="P13" s="27">
        <v>1251</v>
      </c>
      <c r="Q13" s="415"/>
      <c r="R13" s="28"/>
      <c r="S13" s="28"/>
      <c r="T13" s="22" t="s">
        <v>1</v>
      </c>
    </row>
    <row r="14" spans="1:20" s="20" customFormat="1" ht="19.5" customHeight="1">
      <c r="A14" s="412"/>
      <c r="B14" s="21" t="s">
        <v>48</v>
      </c>
      <c r="C14" s="22" t="s">
        <v>1</v>
      </c>
      <c r="D14" s="27">
        <v>1206</v>
      </c>
      <c r="E14" s="415"/>
      <c r="F14" s="27">
        <v>1216</v>
      </c>
      <c r="G14" s="415"/>
      <c r="H14" s="27">
        <v>1228</v>
      </c>
      <c r="I14" s="415"/>
      <c r="J14" s="27">
        <v>1741</v>
      </c>
      <c r="K14" s="415"/>
      <c r="L14" s="27">
        <v>1742</v>
      </c>
      <c r="M14" s="415"/>
      <c r="N14" s="27">
        <v>1240</v>
      </c>
      <c r="O14" s="415"/>
      <c r="P14" s="27">
        <v>1252</v>
      </c>
      <c r="Q14" s="415"/>
      <c r="R14" s="27">
        <v>1265</v>
      </c>
      <c r="S14" s="415"/>
      <c r="T14" s="22" t="s">
        <v>1</v>
      </c>
    </row>
    <row r="15" spans="1:20" s="20" customFormat="1" ht="19.5" customHeight="1">
      <c r="A15" s="412"/>
      <c r="B15" s="21" t="s">
        <v>49</v>
      </c>
      <c r="C15" s="24" t="s">
        <v>21</v>
      </c>
      <c r="D15" s="26">
        <v>1207</v>
      </c>
      <c r="E15" s="414"/>
      <c r="F15" s="26">
        <v>1217</v>
      </c>
      <c r="G15" s="414"/>
      <c r="H15" s="26">
        <v>1229</v>
      </c>
      <c r="I15" s="414"/>
      <c r="J15" s="26">
        <v>1743</v>
      </c>
      <c r="K15" s="414"/>
      <c r="L15" s="26">
        <v>1744</v>
      </c>
      <c r="M15" s="414"/>
      <c r="N15" s="26">
        <v>1241</v>
      </c>
      <c r="O15" s="414"/>
      <c r="P15" s="26">
        <v>1253</v>
      </c>
      <c r="Q15" s="414"/>
      <c r="R15" s="26">
        <v>1266</v>
      </c>
      <c r="S15" s="414"/>
      <c r="T15" s="24" t="s">
        <v>21</v>
      </c>
    </row>
    <row r="16" spans="1:20" s="20" customFormat="1" ht="19.5" customHeight="1">
      <c r="A16" s="412"/>
      <c r="B16" s="21" t="s">
        <v>513</v>
      </c>
      <c r="C16" s="24" t="s">
        <v>21</v>
      </c>
      <c r="D16" s="26">
        <v>1208</v>
      </c>
      <c r="E16" s="414"/>
      <c r="F16" s="26">
        <v>1218</v>
      </c>
      <c r="G16" s="414"/>
      <c r="H16" s="26">
        <v>1230</v>
      </c>
      <c r="I16" s="414"/>
      <c r="J16" s="26">
        <v>1745</v>
      </c>
      <c r="K16" s="414"/>
      <c r="L16" s="26">
        <v>1746</v>
      </c>
      <c r="M16" s="414"/>
      <c r="N16" s="26">
        <v>1242</v>
      </c>
      <c r="O16" s="414"/>
      <c r="P16" s="26">
        <v>1254</v>
      </c>
      <c r="Q16" s="414"/>
      <c r="R16" s="26">
        <v>1267</v>
      </c>
      <c r="S16" s="414"/>
      <c r="T16" s="24" t="s">
        <v>21</v>
      </c>
    </row>
    <row r="17" spans="1:20" s="20" customFormat="1" ht="33" customHeight="1" thickBot="1">
      <c r="A17" s="412"/>
      <c r="B17" s="39" t="s">
        <v>514</v>
      </c>
      <c r="C17" s="29" t="s">
        <v>21</v>
      </c>
      <c r="D17" s="30">
        <v>1209</v>
      </c>
      <c r="E17" s="416"/>
      <c r="F17" s="30">
        <v>1219</v>
      </c>
      <c r="G17" s="416"/>
      <c r="H17" s="30">
        <v>1231</v>
      </c>
      <c r="I17" s="416"/>
      <c r="J17" s="30">
        <v>1747</v>
      </c>
      <c r="K17" s="416"/>
      <c r="L17" s="30">
        <v>1748</v>
      </c>
      <c r="M17" s="416"/>
      <c r="N17" s="30">
        <v>1243</v>
      </c>
      <c r="O17" s="416"/>
      <c r="P17" s="30">
        <v>1255</v>
      </c>
      <c r="Q17" s="416"/>
      <c r="R17" s="30">
        <v>1268</v>
      </c>
      <c r="S17" s="416"/>
      <c r="T17" s="29" t="s">
        <v>21</v>
      </c>
    </row>
    <row r="18" spans="1:20" s="20" customFormat="1" ht="19.5" customHeight="1">
      <c r="A18" s="412"/>
      <c r="B18" s="31" t="s">
        <v>50</v>
      </c>
      <c r="C18" s="32" t="s">
        <v>12</v>
      </c>
      <c r="D18" s="33">
        <v>1210</v>
      </c>
      <c r="E18" s="417">
        <f>MAX(E7-E8-E9+E10-E11-E12+E13+E14-E15-E16-E17,0)</f>
        <v>0</v>
      </c>
      <c r="F18" s="33">
        <v>1220</v>
      </c>
      <c r="G18" s="417">
        <f>MAX(G7-G8-G9+G10-G11-G12+G13+G14-G15-G16-G17,0)</f>
        <v>0</v>
      </c>
      <c r="H18" s="33">
        <v>1232</v>
      </c>
      <c r="I18" s="417">
        <f>MAX(I7-I8-I9+I10-I11-I12+I13+I14-I15-I16-I17,0)</f>
        <v>0</v>
      </c>
      <c r="J18" s="33">
        <v>1749</v>
      </c>
      <c r="K18" s="417">
        <f>MAX(K7-K8-K9+K10-K11-K12+K13+K14-K15-K16-K17,0)</f>
        <v>0</v>
      </c>
      <c r="L18" s="33">
        <v>1750</v>
      </c>
      <c r="M18" s="417">
        <f>MAX(M7-M8-M9+M10-M11-M12+M13+M14-M15-M16-M17,0)</f>
        <v>0</v>
      </c>
      <c r="N18" s="33">
        <v>1244</v>
      </c>
      <c r="O18" s="417">
        <f>MAX(O7-O8-O9+O10-O11-O12+O13+O14-O15-O16-O17,0)</f>
        <v>0</v>
      </c>
      <c r="P18" s="33">
        <v>1256</v>
      </c>
      <c r="Q18" s="417">
        <f>MAX(Q7-Q8-Q9+Q10-Q11-Q12+Q13+Q14-Q15-Q16-Q17,0)</f>
        <v>0</v>
      </c>
      <c r="R18" s="33">
        <v>1269</v>
      </c>
      <c r="S18" s="417">
        <f>MAX(S7-S8-S9+S10-S11-S12+S13+S14-S15-S16-S17,0)</f>
        <v>0</v>
      </c>
      <c r="T18" s="32" t="s">
        <v>12</v>
      </c>
    </row>
    <row r="19" spans="1:20" s="20" customFormat="1" ht="19.5" customHeight="1" thickBot="1">
      <c r="A19" s="412"/>
      <c r="B19" s="34" t="s">
        <v>51</v>
      </c>
      <c r="C19" s="35" t="s">
        <v>12</v>
      </c>
      <c r="D19" s="36"/>
      <c r="E19" s="36"/>
      <c r="F19" s="36"/>
      <c r="G19" s="36"/>
      <c r="H19" s="37">
        <v>1233</v>
      </c>
      <c r="I19" s="418">
        <f>MIN(I7-I8-I9+I10-I11-I12+I13+I14-I15-I16-I17,0)*-1</f>
        <v>0</v>
      </c>
      <c r="J19" s="36"/>
      <c r="K19" s="36"/>
      <c r="L19" s="37">
        <v>1751</v>
      </c>
      <c r="M19" s="418">
        <f>MIN(M7-M8-M9+M10-M11-M12+M13+M14-M15-M16-M17,0)*-1</f>
        <v>0</v>
      </c>
      <c r="N19" s="37">
        <v>1245</v>
      </c>
      <c r="O19" s="418">
        <f>MIN(O7-O8-O9+O10-O11-O12+O13+O14-O15-O16-O17,0)*-1</f>
        <v>0</v>
      </c>
      <c r="P19" s="37">
        <v>1257</v>
      </c>
      <c r="Q19" s="418">
        <f>MIN(Q7-Q8-Q9+Q10-Q11-Q12+Q13+Q14-Q15-Q16-Q17,0)*-1</f>
        <v>0</v>
      </c>
      <c r="R19" s="36"/>
      <c r="S19" s="36"/>
      <c r="T19" s="35" t="s">
        <v>12</v>
      </c>
    </row>
  </sheetData>
  <mergeCells count="10">
    <mergeCell ref="B4:C6"/>
    <mergeCell ref="D4:E6"/>
    <mergeCell ref="F4:G6"/>
    <mergeCell ref="R4:S6"/>
    <mergeCell ref="H5:M5"/>
    <mergeCell ref="N5:O6"/>
    <mergeCell ref="P5:Q6"/>
    <mergeCell ref="H6:I6"/>
    <mergeCell ref="J6:K6"/>
    <mergeCell ref="L6:M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87CB-1D0F-4EED-BA43-971CE5E9BA2B}">
  <sheetPr codeName="Hoja12"/>
  <dimension ref="B3:U20"/>
  <sheetViews>
    <sheetView showGridLines="0" showRowColHeaders="0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ColWidth="11.42578125" defaultRowHeight="15"/>
  <cols>
    <col min="1" max="1" width="4.7109375" customWidth="1"/>
    <col min="2" max="2" width="67.7109375" customWidth="1"/>
    <col min="3" max="3" width="8.85546875" customWidth="1"/>
    <col min="4" max="4" width="10.7109375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customWidth="1"/>
    <col min="10" max="10" width="10.7109375" customWidth="1"/>
    <col min="11" max="11" width="20.7109375" customWidth="1"/>
    <col min="12" max="12" width="10.7109375" customWidth="1"/>
    <col min="13" max="13" width="20.7109375" customWidth="1"/>
    <col min="14" max="14" width="10.7109375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customWidth="1"/>
    <col min="20" max="20" width="6.7109375" customWidth="1"/>
    <col min="21" max="21" width="6.140625" customWidth="1"/>
  </cols>
  <sheetData>
    <row r="3" spans="2:21" ht="15.75" thickBot="1"/>
    <row r="4" spans="2:21" s="1" customFormat="1" ht="22.5" customHeight="1" thickBot="1">
      <c r="B4" s="1119" t="s">
        <v>515</v>
      </c>
      <c r="C4" s="1121"/>
      <c r="D4" s="1120" t="s">
        <v>52</v>
      </c>
      <c r="E4" s="1120"/>
      <c r="F4" s="1120"/>
      <c r="G4" s="1120"/>
      <c r="H4" s="1120"/>
      <c r="I4" s="1120"/>
      <c r="J4" s="1120"/>
      <c r="K4" s="1120"/>
      <c r="L4" s="1018"/>
      <c r="M4" s="1018"/>
      <c r="N4" s="1017" t="s">
        <v>53</v>
      </c>
      <c r="O4" s="1018"/>
      <c r="P4" s="1018"/>
      <c r="Q4" s="1018"/>
      <c r="R4" s="1018"/>
      <c r="S4" s="1018"/>
      <c r="T4" s="523"/>
    </row>
    <row r="5" spans="2:21" s="1" customFormat="1" ht="27" customHeight="1">
      <c r="B5" s="1130"/>
      <c r="C5" s="1131"/>
      <c r="D5" s="1147" t="s">
        <v>54</v>
      </c>
      <c r="E5" s="1148"/>
      <c r="F5" s="1148"/>
      <c r="G5" s="1148"/>
      <c r="H5" s="1148" t="s">
        <v>55</v>
      </c>
      <c r="I5" s="1148"/>
      <c r="J5" s="1148"/>
      <c r="K5" s="1148"/>
      <c r="L5" s="1149" t="s">
        <v>56</v>
      </c>
      <c r="M5" s="1150"/>
      <c r="N5" s="1151" t="s">
        <v>57</v>
      </c>
      <c r="O5" s="1152"/>
      <c r="P5" s="1149" t="s">
        <v>58</v>
      </c>
      <c r="Q5" s="1152"/>
      <c r="R5" s="1149" t="s">
        <v>56</v>
      </c>
      <c r="S5" s="1150"/>
      <c r="T5" s="524"/>
    </row>
    <row r="6" spans="2:21" s="1" customFormat="1" ht="29.25" customHeight="1" thickBot="1">
      <c r="B6" s="1130"/>
      <c r="C6" s="1131"/>
      <c r="D6" s="1155" t="s">
        <v>57</v>
      </c>
      <c r="E6" s="1156"/>
      <c r="F6" s="1157" t="s">
        <v>58</v>
      </c>
      <c r="G6" s="1156"/>
      <c r="H6" s="1155" t="s">
        <v>57</v>
      </c>
      <c r="I6" s="1156"/>
      <c r="J6" s="1157" t="s">
        <v>58</v>
      </c>
      <c r="K6" s="1156"/>
      <c r="L6" s="1143"/>
      <c r="M6" s="1144"/>
      <c r="N6" s="1153"/>
      <c r="O6" s="1154"/>
      <c r="P6" s="1143"/>
      <c r="Q6" s="1154"/>
      <c r="R6" s="1143"/>
      <c r="S6" s="1144"/>
      <c r="T6" s="524"/>
    </row>
    <row r="7" spans="2:21" s="1" customFormat="1" ht="19.5" customHeight="1">
      <c r="B7" s="419" t="s">
        <v>59</v>
      </c>
      <c r="C7" s="40" t="s">
        <v>1</v>
      </c>
      <c r="D7" s="23">
        <v>1270</v>
      </c>
      <c r="E7" s="420"/>
      <c r="F7" s="23">
        <v>1279</v>
      </c>
      <c r="G7" s="420"/>
      <c r="H7" s="23">
        <v>1288</v>
      </c>
      <c r="I7" s="420"/>
      <c r="J7" s="23">
        <v>1301</v>
      </c>
      <c r="K7" s="420"/>
      <c r="L7" s="23">
        <v>1313</v>
      </c>
      <c r="M7" s="420"/>
      <c r="N7" s="23">
        <v>1324</v>
      </c>
      <c r="O7" s="420"/>
      <c r="P7" s="23">
        <v>1335</v>
      </c>
      <c r="Q7" s="420"/>
      <c r="R7" s="23">
        <v>1346</v>
      </c>
      <c r="S7" s="420"/>
      <c r="T7" s="40" t="s">
        <v>1</v>
      </c>
      <c r="U7" s="38"/>
    </row>
    <row r="8" spans="2:21" s="1" customFormat="1" ht="19.5" customHeight="1">
      <c r="B8" s="21" t="s">
        <v>516</v>
      </c>
      <c r="C8" s="24" t="s">
        <v>21</v>
      </c>
      <c r="D8" s="42"/>
      <c r="E8" s="42"/>
      <c r="F8" s="42"/>
      <c r="G8" s="42"/>
      <c r="H8" s="26">
        <v>1289</v>
      </c>
      <c r="I8" s="421"/>
      <c r="J8" s="26">
        <v>1302</v>
      </c>
      <c r="K8" s="421"/>
      <c r="L8" s="42"/>
      <c r="M8" s="42"/>
      <c r="N8" s="42"/>
      <c r="O8" s="42"/>
      <c r="P8" s="42"/>
      <c r="Q8" s="42"/>
      <c r="R8" s="42"/>
      <c r="S8" s="42"/>
      <c r="T8" s="24" t="s">
        <v>21</v>
      </c>
      <c r="U8" s="38"/>
    </row>
    <row r="9" spans="2:21" s="1" customFormat="1" ht="19.5" customHeight="1">
      <c r="B9" s="422" t="s">
        <v>512</v>
      </c>
      <c r="C9" s="24" t="s">
        <v>21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26">
        <v>1325</v>
      </c>
      <c r="O9" s="421"/>
      <c r="P9" s="26">
        <v>1336</v>
      </c>
      <c r="Q9" s="421"/>
      <c r="R9" s="42"/>
      <c r="S9" s="42"/>
      <c r="T9" s="24" t="s">
        <v>21</v>
      </c>
      <c r="U9" s="38"/>
    </row>
    <row r="10" spans="2:21" s="1" customFormat="1" ht="19.5" customHeight="1">
      <c r="B10" s="21" t="s">
        <v>6</v>
      </c>
      <c r="C10" s="41" t="s">
        <v>1</v>
      </c>
      <c r="D10" s="23">
        <v>1271</v>
      </c>
      <c r="E10" s="423"/>
      <c r="F10" s="23">
        <v>1280</v>
      </c>
      <c r="G10" s="423"/>
      <c r="H10" s="23">
        <v>1290</v>
      </c>
      <c r="I10" s="423"/>
      <c r="J10" s="23">
        <v>1303</v>
      </c>
      <c r="K10" s="423"/>
      <c r="L10" s="23">
        <v>1314</v>
      </c>
      <c r="M10" s="423"/>
      <c r="N10" s="23">
        <v>1326</v>
      </c>
      <c r="O10" s="423"/>
      <c r="P10" s="23">
        <v>1337</v>
      </c>
      <c r="Q10" s="423"/>
      <c r="R10" s="23">
        <v>1347</v>
      </c>
      <c r="S10" s="423"/>
      <c r="T10" s="41" t="s">
        <v>1</v>
      </c>
      <c r="U10" s="38"/>
    </row>
    <row r="11" spans="2:21" s="1" customFormat="1" ht="19.5" customHeight="1">
      <c r="B11" s="21" t="s">
        <v>7</v>
      </c>
      <c r="C11" s="24" t="s">
        <v>21</v>
      </c>
      <c r="D11" s="26">
        <v>1272</v>
      </c>
      <c r="E11" s="421"/>
      <c r="F11" s="26">
        <v>1281</v>
      </c>
      <c r="G11" s="421"/>
      <c r="H11" s="26">
        <v>1291</v>
      </c>
      <c r="I11" s="421"/>
      <c r="J11" s="26">
        <v>1304</v>
      </c>
      <c r="K11" s="421"/>
      <c r="L11" s="26">
        <v>1315</v>
      </c>
      <c r="M11" s="421"/>
      <c r="N11" s="26">
        <v>1327</v>
      </c>
      <c r="O11" s="421"/>
      <c r="P11" s="26">
        <v>1338</v>
      </c>
      <c r="Q11" s="421"/>
      <c r="R11" s="26">
        <v>1348</v>
      </c>
      <c r="S11" s="421"/>
      <c r="T11" s="24" t="s">
        <v>21</v>
      </c>
      <c r="U11" s="38"/>
    </row>
    <row r="12" spans="2:21" s="1" customFormat="1" ht="19.5" customHeight="1">
      <c r="B12" s="21" t="s">
        <v>517</v>
      </c>
      <c r="C12" s="41" t="s">
        <v>1</v>
      </c>
      <c r="D12" s="42"/>
      <c r="E12" s="42"/>
      <c r="F12" s="42"/>
      <c r="G12" s="42"/>
      <c r="H12" s="23">
        <v>1292</v>
      </c>
      <c r="I12" s="423"/>
      <c r="J12" s="23">
        <v>1305</v>
      </c>
      <c r="K12" s="423"/>
      <c r="L12" s="23">
        <v>1316</v>
      </c>
      <c r="M12" s="423"/>
      <c r="N12" s="42"/>
      <c r="O12" s="42"/>
      <c r="P12" s="42"/>
      <c r="Q12" s="42"/>
      <c r="R12" s="42"/>
      <c r="S12" s="42"/>
      <c r="T12" s="41" t="s">
        <v>1</v>
      </c>
      <c r="U12" s="38"/>
    </row>
    <row r="13" spans="2:21" s="1" customFormat="1" ht="19.5" customHeight="1">
      <c r="B13" s="21" t="s">
        <v>518</v>
      </c>
      <c r="C13" s="41" t="s">
        <v>1</v>
      </c>
      <c r="D13" s="23">
        <v>1273</v>
      </c>
      <c r="E13" s="423"/>
      <c r="F13" s="23">
        <v>1282</v>
      </c>
      <c r="G13" s="423"/>
      <c r="H13" s="23">
        <v>1293</v>
      </c>
      <c r="I13" s="423"/>
      <c r="J13" s="23">
        <v>1306</v>
      </c>
      <c r="K13" s="423"/>
      <c r="L13" s="23">
        <v>1317</v>
      </c>
      <c r="M13" s="423"/>
      <c r="N13" s="23">
        <v>1328</v>
      </c>
      <c r="O13" s="423"/>
      <c r="P13" s="23">
        <v>1339</v>
      </c>
      <c r="Q13" s="423"/>
      <c r="R13" s="23">
        <v>1349</v>
      </c>
      <c r="S13" s="423"/>
      <c r="T13" s="41" t="s">
        <v>1</v>
      </c>
      <c r="U13" s="38"/>
    </row>
    <row r="14" spans="2:21" s="1" customFormat="1" ht="19.5" customHeight="1">
      <c r="B14" s="21" t="s">
        <v>48</v>
      </c>
      <c r="C14" s="41" t="s">
        <v>1</v>
      </c>
      <c r="D14" s="23">
        <v>1274</v>
      </c>
      <c r="E14" s="423"/>
      <c r="F14" s="23">
        <v>1283</v>
      </c>
      <c r="G14" s="423"/>
      <c r="H14" s="23">
        <v>1294</v>
      </c>
      <c r="I14" s="423"/>
      <c r="J14" s="23">
        <v>1307</v>
      </c>
      <c r="K14" s="423"/>
      <c r="L14" s="23">
        <v>1318</v>
      </c>
      <c r="M14" s="423"/>
      <c r="N14" s="23">
        <v>1329</v>
      </c>
      <c r="O14" s="423"/>
      <c r="P14" s="23">
        <v>1340</v>
      </c>
      <c r="Q14" s="423"/>
      <c r="R14" s="23">
        <v>1350</v>
      </c>
      <c r="S14" s="423"/>
      <c r="T14" s="41" t="s">
        <v>1</v>
      </c>
      <c r="U14" s="38"/>
    </row>
    <row r="15" spans="2:21" s="1" customFormat="1" ht="19.5" customHeight="1">
      <c r="B15" s="21" t="s">
        <v>49</v>
      </c>
      <c r="C15" s="24" t="s">
        <v>21</v>
      </c>
      <c r="D15" s="26">
        <v>1275</v>
      </c>
      <c r="E15" s="421"/>
      <c r="F15" s="26">
        <v>1284</v>
      </c>
      <c r="G15" s="421"/>
      <c r="H15" s="26">
        <v>1295</v>
      </c>
      <c r="I15" s="421"/>
      <c r="J15" s="26">
        <v>1308</v>
      </c>
      <c r="K15" s="421"/>
      <c r="L15" s="26">
        <v>1319</v>
      </c>
      <c r="M15" s="421"/>
      <c r="N15" s="26">
        <v>1330</v>
      </c>
      <c r="O15" s="421"/>
      <c r="P15" s="26">
        <v>1341</v>
      </c>
      <c r="Q15" s="421"/>
      <c r="R15" s="26">
        <v>1351</v>
      </c>
      <c r="S15" s="421"/>
      <c r="T15" s="24" t="s">
        <v>21</v>
      </c>
      <c r="U15" s="38"/>
    </row>
    <row r="16" spans="2:21" s="1" customFormat="1" ht="35.25" customHeight="1">
      <c r="B16" s="422" t="s">
        <v>519</v>
      </c>
      <c r="C16" s="24" t="s">
        <v>21</v>
      </c>
      <c r="D16" s="26">
        <v>1276</v>
      </c>
      <c r="E16" s="421"/>
      <c r="F16" s="26">
        <v>1285</v>
      </c>
      <c r="G16" s="421"/>
      <c r="H16" s="26">
        <v>1296</v>
      </c>
      <c r="I16" s="421"/>
      <c r="J16" s="26">
        <v>1309</v>
      </c>
      <c r="K16" s="421"/>
      <c r="L16" s="26">
        <v>1320</v>
      </c>
      <c r="M16" s="421"/>
      <c r="N16" s="26">
        <v>1331</v>
      </c>
      <c r="O16" s="421"/>
      <c r="P16" s="26">
        <v>1342</v>
      </c>
      <c r="Q16" s="421"/>
      <c r="R16" s="26">
        <v>1352</v>
      </c>
      <c r="S16" s="421"/>
      <c r="T16" s="24" t="s">
        <v>21</v>
      </c>
      <c r="U16" s="38"/>
    </row>
    <row r="17" spans="2:21" s="1" customFormat="1" ht="29.25" customHeight="1">
      <c r="B17" s="422" t="s">
        <v>520</v>
      </c>
      <c r="C17" s="24" t="s">
        <v>21</v>
      </c>
      <c r="D17" s="26">
        <v>1277</v>
      </c>
      <c r="E17" s="421"/>
      <c r="F17" s="26">
        <v>1286</v>
      </c>
      <c r="G17" s="421"/>
      <c r="H17" s="26">
        <v>1297</v>
      </c>
      <c r="I17" s="421"/>
      <c r="J17" s="26">
        <v>1310</v>
      </c>
      <c r="K17" s="421"/>
      <c r="L17" s="26">
        <v>1321</v>
      </c>
      <c r="M17" s="421"/>
      <c r="N17" s="26">
        <v>1332</v>
      </c>
      <c r="O17" s="421"/>
      <c r="P17" s="26">
        <v>1343</v>
      </c>
      <c r="Q17" s="421"/>
      <c r="R17" s="26">
        <v>1353</v>
      </c>
      <c r="S17" s="421"/>
      <c r="T17" s="24" t="s">
        <v>21</v>
      </c>
      <c r="U17" s="38"/>
    </row>
    <row r="18" spans="2:21" s="1" customFormat="1" ht="36.75" customHeight="1" thickBot="1">
      <c r="B18" s="422" t="s">
        <v>60</v>
      </c>
      <c r="C18" s="24" t="s">
        <v>21</v>
      </c>
      <c r="D18" s="42"/>
      <c r="E18" s="42"/>
      <c r="F18" s="42"/>
      <c r="G18" s="42"/>
      <c r="H18" s="26">
        <v>1298</v>
      </c>
      <c r="I18" s="421"/>
      <c r="J18" s="26">
        <v>1311</v>
      </c>
      <c r="K18" s="421"/>
      <c r="L18" s="26">
        <v>1322</v>
      </c>
      <c r="M18" s="421"/>
      <c r="N18" s="26">
        <v>1333</v>
      </c>
      <c r="O18" s="421"/>
      <c r="P18" s="26">
        <v>1344</v>
      </c>
      <c r="Q18" s="421"/>
      <c r="R18" s="26">
        <v>1354</v>
      </c>
      <c r="S18" s="421"/>
      <c r="T18" s="24" t="s">
        <v>21</v>
      </c>
      <c r="U18" s="38"/>
    </row>
    <row r="19" spans="2:21" s="1" customFormat="1" ht="19.5" customHeight="1">
      <c r="B19" s="424" t="s">
        <v>50</v>
      </c>
      <c r="C19" s="32" t="s">
        <v>12</v>
      </c>
      <c r="D19" s="32">
        <v>1278</v>
      </c>
      <c r="E19" s="417">
        <f>MAX(E7-E8-E9+E10-E11+E12+E13+E14-E15-E16-E17,0)</f>
        <v>0</v>
      </c>
      <c r="F19" s="32">
        <v>1287</v>
      </c>
      <c r="G19" s="417">
        <f>MAX(G7-G8-G9+G10-G11+G12+G13+G14-G15-G16-G17,0)</f>
        <v>0</v>
      </c>
      <c r="H19" s="32">
        <v>1312</v>
      </c>
      <c r="I19" s="417">
        <f>MAX(I7-I8-I9+I10-I11+I12+I13+I14-I15-I16-I17-I18,0)</f>
        <v>0</v>
      </c>
      <c r="J19" s="32">
        <v>1300</v>
      </c>
      <c r="K19" s="417">
        <f>MAX(K7-K8-K9+K10-K11+K12+K13+K14-K15-K16-K17-K18,0)</f>
        <v>0</v>
      </c>
      <c r="L19" s="32">
        <v>1323</v>
      </c>
      <c r="M19" s="417">
        <f>MAX(M7-M8-M9+M10-M11+M12+M13+M14-M15-M16-M17-M18,0)</f>
        <v>0</v>
      </c>
      <c r="N19" s="32">
        <v>1334</v>
      </c>
      <c r="O19" s="417">
        <f>MAX(O7-O8-O9+O10-O11+O12+O13+O14-O15-O16-O17-O18,0)</f>
        <v>0</v>
      </c>
      <c r="P19" s="32">
        <v>1345</v>
      </c>
      <c r="Q19" s="417">
        <f>MAX(Q7-Q8-Q9+Q10-Q11+Q12+Q13+Q14-Q15-Q16-Q17-Q18,0)</f>
        <v>0</v>
      </c>
      <c r="R19" s="32">
        <v>1355</v>
      </c>
      <c r="S19" s="417">
        <f>MAX(S7-S8-S9+S10-S11+S12+S13+S14-S15-S16-S17-S18,0)</f>
        <v>0</v>
      </c>
      <c r="T19" s="32" t="s">
        <v>12</v>
      </c>
      <c r="U19" s="38"/>
    </row>
    <row r="20" spans="2:21" s="1" customFormat="1" ht="19.5" customHeight="1" thickBot="1">
      <c r="B20" s="425" t="s">
        <v>51</v>
      </c>
      <c r="C20" s="35" t="s">
        <v>12</v>
      </c>
      <c r="D20" s="35">
        <v>1723</v>
      </c>
      <c r="E20" s="418">
        <f>MIN(E7-E8-E9+E10-E11+E12+E13+E14-E15-E16-E17-E18,0)*-1</f>
        <v>0</v>
      </c>
      <c r="F20" s="35">
        <v>1724</v>
      </c>
      <c r="G20" s="418">
        <f>MIN(G7-G8-G9+G10-G11+G12+G13+G14-G15-G16-G17-G18,0)*-1</f>
        <v>0</v>
      </c>
      <c r="H20" s="35">
        <v>1299</v>
      </c>
      <c r="I20" s="418">
        <f>MIN(I7-I8-I9+I10-I11+I12+I13+I14-I15-I16-I17-I18,0)*-1</f>
        <v>0</v>
      </c>
      <c r="J20" s="35">
        <v>1373</v>
      </c>
      <c r="K20" s="418">
        <f>MIN(K7-K8-K9+K10-K11+K12+K13+K14-K15-K16-K17-K18,0)*-1</f>
        <v>0</v>
      </c>
      <c r="L20" s="43"/>
      <c r="M20" s="43"/>
      <c r="N20" s="43"/>
      <c r="O20" s="43"/>
      <c r="P20" s="43"/>
      <c r="Q20" s="43"/>
      <c r="R20" s="43"/>
      <c r="S20" s="43"/>
      <c r="T20" s="35" t="s">
        <v>12</v>
      </c>
      <c r="U20" s="38"/>
    </row>
  </sheetData>
  <mergeCells count="13">
    <mergeCell ref="B4:C6"/>
    <mergeCell ref="D4:M4"/>
    <mergeCell ref="N4:S4"/>
    <mergeCell ref="D5:G5"/>
    <mergeCell ref="H5:K5"/>
    <mergeCell ref="L5:M6"/>
    <mergeCell ref="N5:O6"/>
    <mergeCell ref="P5:Q6"/>
    <mergeCell ref="R5:S6"/>
    <mergeCell ref="D6:E6"/>
    <mergeCell ref="F6:G6"/>
    <mergeCell ref="H6:I6"/>
    <mergeCell ref="J6:K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D619-14C2-49DB-A518-6D32886A0E54}">
  <sheetPr codeName="Hoja71">
    <pageSetUpPr fitToPage="1"/>
  </sheetPr>
  <dimension ref="B1:I50"/>
  <sheetViews>
    <sheetView showGridLines="0" showRowColHeaders="0" zoomScale="85" zoomScaleNormal="85" workbookViewId="0"/>
  </sheetViews>
  <sheetFormatPr baseColWidth="10" defaultColWidth="11.42578125" defaultRowHeight="15.75"/>
  <cols>
    <col min="1" max="1" width="1.85546875" style="44" customWidth="1"/>
    <col min="2" max="2" width="102.85546875" style="44" customWidth="1"/>
    <col min="3" max="3" width="10.140625" style="44" customWidth="1"/>
    <col min="4" max="4" width="26" style="44" customWidth="1"/>
    <col min="5" max="16" width="4.7109375" style="44" customWidth="1"/>
    <col min="17" max="16384" width="11.42578125" style="44"/>
  </cols>
  <sheetData>
    <row r="1" spans="2:5" s="184" customFormat="1">
      <c r="B1" s="44"/>
      <c r="C1" s="44"/>
      <c r="D1" s="44"/>
      <c r="E1" s="44"/>
    </row>
    <row r="2" spans="2:5" s="184" customFormat="1">
      <c r="C2" s="177"/>
      <c r="E2" s="44"/>
    </row>
    <row r="3" spans="2:5" s="184" customFormat="1">
      <c r="B3" s="44"/>
      <c r="C3" s="44"/>
      <c r="D3" s="44"/>
      <c r="E3" s="44"/>
    </row>
    <row r="4" spans="2:5" ht="4.5" customHeight="1" thickBot="1"/>
    <row r="5" spans="2:5" ht="22.5" thickTop="1" thickBot="1">
      <c r="B5" s="1162" t="s">
        <v>359</v>
      </c>
      <c r="C5" s="1163"/>
      <c r="D5" s="1163"/>
      <c r="E5" s="1164"/>
    </row>
    <row r="6" spans="2:5" ht="17.25" thickTop="1" thickBot="1">
      <c r="B6" s="205"/>
      <c r="C6" s="206"/>
      <c r="D6" s="207" t="s">
        <v>360</v>
      </c>
      <c r="E6" s="208"/>
    </row>
    <row r="7" spans="2:5">
      <c r="B7" s="186" t="s">
        <v>361</v>
      </c>
      <c r="C7" s="6">
        <v>1400</v>
      </c>
      <c r="D7" s="266"/>
      <c r="E7" s="7" t="s">
        <v>1</v>
      </c>
    </row>
    <row r="8" spans="2:5">
      <c r="B8" s="187" t="s">
        <v>362</v>
      </c>
      <c r="C8" s="6">
        <v>1401</v>
      </c>
      <c r="D8" s="266"/>
      <c r="E8" s="7" t="s">
        <v>1</v>
      </c>
    </row>
    <row r="9" spans="2:5">
      <c r="B9" s="187" t="s">
        <v>363</v>
      </c>
      <c r="C9" s="6">
        <v>1402</v>
      </c>
      <c r="D9" s="266"/>
      <c r="E9" s="7" t="s">
        <v>1</v>
      </c>
    </row>
    <row r="10" spans="2:5" ht="25.5" customHeight="1">
      <c r="B10" s="188" t="s">
        <v>364</v>
      </c>
      <c r="C10" s="6">
        <v>1403</v>
      </c>
      <c r="D10" s="266"/>
      <c r="E10" s="7" t="s">
        <v>1</v>
      </c>
    </row>
    <row r="11" spans="2:5" ht="31.5" customHeight="1">
      <c r="B11" s="188" t="s">
        <v>365</v>
      </c>
      <c r="C11" s="6">
        <v>1587</v>
      </c>
      <c r="D11" s="266"/>
      <c r="E11" s="7" t="s">
        <v>1</v>
      </c>
    </row>
    <row r="12" spans="2:5">
      <c r="B12" s="187" t="s">
        <v>13</v>
      </c>
      <c r="C12" s="6">
        <v>1588</v>
      </c>
      <c r="D12" s="266"/>
      <c r="E12" s="7" t="s">
        <v>1</v>
      </c>
    </row>
    <row r="13" spans="2:5" ht="32.25" customHeight="1">
      <c r="B13" s="188" t="s">
        <v>366</v>
      </c>
      <c r="C13" s="6">
        <v>1404</v>
      </c>
      <c r="D13" s="266"/>
      <c r="E13" s="7" t="s">
        <v>1</v>
      </c>
    </row>
    <row r="14" spans="2:5" ht="16.5" thickBot="1">
      <c r="B14" s="189" t="s">
        <v>367</v>
      </c>
      <c r="C14" s="6">
        <v>1405</v>
      </c>
      <c r="D14" s="266"/>
      <c r="E14" s="7" t="s">
        <v>1</v>
      </c>
    </row>
    <row r="15" spans="2:5" ht="18.75" thickBot="1">
      <c r="B15" s="218" t="s">
        <v>368</v>
      </c>
      <c r="C15" s="4">
        <v>1410</v>
      </c>
      <c r="D15" s="291">
        <f>SUM(D7:D14)</f>
        <v>0</v>
      </c>
      <c r="E15" s="5" t="s">
        <v>12</v>
      </c>
    </row>
    <row r="16" spans="2:5">
      <c r="B16" s="190" t="s">
        <v>369</v>
      </c>
      <c r="C16" s="8">
        <v>1406</v>
      </c>
      <c r="D16" s="266"/>
      <c r="E16" s="10" t="s">
        <v>21</v>
      </c>
    </row>
    <row r="17" spans="2:9">
      <c r="B17" s="188" t="s">
        <v>370</v>
      </c>
      <c r="C17" s="8">
        <v>1407</v>
      </c>
      <c r="D17" s="266"/>
      <c r="E17" s="10" t="s">
        <v>21</v>
      </c>
    </row>
    <row r="18" spans="2:9">
      <c r="B18" s="188" t="s">
        <v>371</v>
      </c>
      <c r="C18" s="8">
        <v>1408</v>
      </c>
      <c r="D18" s="266"/>
      <c r="E18" s="10" t="s">
        <v>21</v>
      </c>
    </row>
    <row r="19" spans="2:9">
      <c r="B19" s="188" t="s">
        <v>372</v>
      </c>
      <c r="C19" s="8">
        <v>1409</v>
      </c>
      <c r="D19" s="266"/>
      <c r="E19" s="10" t="s">
        <v>21</v>
      </c>
    </row>
    <row r="20" spans="2:9">
      <c r="B20" s="188" t="s">
        <v>373</v>
      </c>
      <c r="C20" s="8">
        <v>1429</v>
      </c>
      <c r="D20" s="266"/>
      <c r="E20" s="10" t="s">
        <v>21</v>
      </c>
    </row>
    <row r="21" spans="2:9">
      <c r="B21" s="188" t="s">
        <v>374</v>
      </c>
      <c r="C21" s="8">
        <v>1411</v>
      </c>
      <c r="D21" s="266"/>
      <c r="E21" s="10" t="s">
        <v>21</v>
      </c>
    </row>
    <row r="22" spans="2:9">
      <c r="B22" s="188" t="s">
        <v>375</v>
      </c>
      <c r="C22" s="8">
        <v>1412</v>
      </c>
      <c r="D22" s="266"/>
      <c r="E22" s="10" t="s">
        <v>21</v>
      </c>
    </row>
    <row r="23" spans="2:9">
      <c r="B23" s="188" t="s">
        <v>376</v>
      </c>
      <c r="C23" s="8">
        <v>1413</v>
      </c>
      <c r="D23" s="266"/>
      <c r="E23" s="10" t="s">
        <v>21</v>
      </c>
    </row>
    <row r="24" spans="2:9">
      <c r="B24" s="188" t="s">
        <v>377</v>
      </c>
      <c r="C24" s="8">
        <v>1414</v>
      </c>
      <c r="D24" s="266"/>
      <c r="E24" s="10" t="s">
        <v>21</v>
      </c>
    </row>
    <row r="25" spans="2:9">
      <c r="B25" s="188" t="s">
        <v>378</v>
      </c>
      <c r="C25" s="8">
        <v>1415</v>
      </c>
      <c r="D25" s="266"/>
      <c r="E25" s="10" t="s">
        <v>21</v>
      </c>
    </row>
    <row r="26" spans="2:9">
      <c r="B26" s="188" t="s">
        <v>379</v>
      </c>
      <c r="C26" s="8">
        <v>1416</v>
      </c>
      <c r="D26" s="266"/>
      <c r="E26" s="10" t="s">
        <v>21</v>
      </c>
      <c r="G26" s="1158"/>
      <c r="H26" s="1158"/>
      <c r="I26" s="1158"/>
    </row>
    <row r="27" spans="2:9">
      <c r="B27" s="188" t="s">
        <v>380</v>
      </c>
      <c r="C27" s="8">
        <v>1417</v>
      </c>
      <c r="D27" s="266"/>
      <c r="E27" s="10" t="s">
        <v>21</v>
      </c>
    </row>
    <row r="28" spans="2:9">
      <c r="B28" s="188" t="s">
        <v>14</v>
      </c>
      <c r="C28" s="8">
        <v>1418</v>
      </c>
      <c r="D28" s="266"/>
      <c r="E28" s="10" t="s">
        <v>21</v>
      </c>
    </row>
    <row r="29" spans="2:9">
      <c r="B29" s="188" t="s">
        <v>381</v>
      </c>
      <c r="C29" s="8">
        <v>1419</v>
      </c>
      <c r="D29" s="266"/>
      <c r="E29" s="10" t="s">
        <v>21</v>
      </c>
    </row>
    <row r="30" spans="2:9">
      <c r="B30" s="188" t="s">
        <v>15</v>
      </c>
      <c r="C30" s="8">
        <v>1420</v>
      </c>
      <c r="D30" s="266"/>
      <c r="E30" s="10" t="s">
        <v>21</v>
      </c>
    </row>
    <row r="31" spans="2:9">
      <c r="B31" s="188" t="s">
        <v>382</v>
      </c>
      <c r="C31" s="8">
        <v>1421</v>
      </c>
      <c r="D31" s="266"/>
      <c r="E31" s="10" t="s">
        <v>21</v>
      </c>
    </row>
    <row r="32" spans="2:9">
      <c r="B32" s="188" t="s">
        <v>383</v>
      </c>
      <c r="C32" s="8">
        <v>1422</v>
      </c>
      <c r="D32" s="266"/>
      <c r="E32" s="10" t="s">
        <v>21</v>
      </c>
    </row>
    <row r="33" spans="2:5">
      <c r="B33" s="188" t="s">
        <v>384</v>
      </c>
      <c r="C33" s="8">
        <v>1423</v>
      </c>
      <c r="D33" s="266"/>
      <c r="E33" s="10" t="s">
        <v>21</v>
      </c>
    </row>
    <row r="34" spans="2:5">
      <c r="B34" s="188" t="s">
        <v>385</v>
      </c>
      <c r="C34" s="8">
        <v>1424</v>
      </c>
      <c r="D34" s="266"/>
      <c r="E34" s="10" t="s">
        <v>21</v>
      </c>
    </row>
    <row r="35" spans="2:5">
      <c r="B35" s="188" t="s">
        <v>386</v>
      </c>
      <c r="C35" s="8">
        <v>1425</v>
      </c>
      <c r="D35" s="266"/>
      <c r="E35" s="10" t="s">
        <v>21</v>
      </c>
    </row>
    <row r="36" spans="2:5">
      <c r="B36" s="188" t="s">
        <v>387</v>
      </c>
      <c r="C36" s="8">
        <v>1426</v>
      </c>
      <c r="D36" s="266"/>
      <c r="E36" s="10" t="s">
        <v>21</v>
      </c>
    </row>
    <row r="37" spans="2:5">
      <c r="B37" s="188" t="s">
        <v>388</v>
      </c>
      <c r="C37" s="8">
        <v>1427</v>
      </c>
      <c r="D37" s="266"/>
      <c r="E37" s="10" t="s">
        <v>21</v>
      </c>
    </row>
    <row r="38" spans="2:5" ht="16.5" thickBot="1">
      <c r="B38" s="189" t="s">
        <v>16</v>
      </c>
      <c r="C38" s="8">
        <v>1428</v>
      </c>
      <c r="D38" s="266"/>
      <c r="E38" s="10" t="s">
        <v>21</v>
      </c>
    </row>
    <row r="39" spans="2:5" ht="18.75" thickBot="1">
      <c r="B39" s="218" t="s">
        <v>389</v>
      </c>
      <c r="C39" s="4">
        <v>1430</v>
      </c>
      <c r="D39" s="291">
        <f>SUM(D16:D38)</f>
        <v>0</v>
      </c>
      <c r="E39" s="5" t="s">
        <v>12</v>
      </c>
    </row>
    <row r="40" spans="2:5" ht="32.25" thickBot="1">
      <c r="B40" s="191" t="s">
        <v>390</v>
      </c>
      <c r="C40" s="6">
        <v>1431</v>
      </c>
      <c r="D40" s="266">
        <f>+D32</f>
        <v>0</v>
      </c>
      <c r="E40" s="7" t="s">
        <v>1</v>
      </c>
    </row>
    <row r="41" spans="2:5" ht="57" thickBot="1">
      <c r="B41" s="220" t="s">
        <v>391</v>
      </c>
      <c r="C41" s="4">
        <v>1729</v>
      </c>
      <c r="D41" s="292">
        <f>+D15-D39+D40</f>
        <v>0</v>
      </c>
      <c r="E41" s="5" t="s">
        <v>12</v>
      </c>
    </row>
    <row r="42" spans="2:5">
      <c r="B42" s="190" t="s">
        <v>9</v>
      </c>
      <c r="C42" s="8">
        <v>1432</v>
      </c>
      <c r="D42" s="266"/>
      <c r="E42" s="10" t="s">
        <v>21</v>
      </c>
    </row>
    <row r="43" spans="2:5" ht="34.5" customHeight="1" thickBot="1">
      <c r="B43" s="189" t="s">
        <v>17</v>
      </c>
      <c r="C43" s="8">
        <v>1433</v>
      </c>
      <c r="D43" s="266"/>
      <c r="E43" s="10" t="s">
        <v>21</v>
      </c>
    </row>
    <row r="44" spans="2:5" ht="45.95" customHeight="1" thickBot="1">
      <c r="B44" s="293" t="s">
        <v>392</v>
      </c>
      <c r="C44" s="4">
        <v>1440</v>
      </c>
      <c r="D44" s="292">
        <f>+D41-D42-D43</f>
        <v>0</v>
      </c>
      <c r="E44" s="5" t="s">
        <v>12</v>
      </c>
    </row>
    <row r="45" spans="2:5" ht="16.5" thickBot="1">
      <c r="B45" s="1159" t="s">
        <v>18</v>
      </c>
      <c r="C45" s="1160"/>
      <c r="D45" s="1160"/>
      <c r="E45" s="1161"/>
    </row>
    <row r="46" spans="2:5">
      <c r="B46" s="192" t="s">
        <v>19</v>
      </c>
      <c r="C46" s="193">
        <v>1434</v>
      </c>
      <c r="D46" s="194"/>
      <c r="E46" s="195" t="s">
        <v>1</v>
      </c>
    </row>
    <row r="47" spans="2:5" ht="32.25" thickBot="1">
      <c r="B47" s="196" t="s">
        <v>20</v>
      </c>
      <c r="C47" s="197">
        <v>1435</v>
      </c>
      <c r="D47" s="198"/>
      <c r="E47" s="199" t="s">
        <v>1</v>
      </c>
    </row>
    <row r="48" spans="2:5" ht="18.75" thickBot="1">
      <c r="B48" s="209" t="s">
        <v>3</v>
      </c>
      <c r="C48" s="4">
        <v>1450</v>
      </c>
      <c r="D48" s="292">
        <f>MIN(+D44+D46+D47,0)</f>
        <v>0</v>
      </c>
      <c r="E48" s="4" t="s">
        <v>12</v>
      </c>
    </row>
    <row r="50" spans="2:2">
      <c r="B50" s="200"/>
    </row>
  </sheetData>
  <mergeCells count="3">
    <mergeCell ref="G26:I26"/>
    <mergeCell ref="B45:E45"/>
    <mergeCell ref="B5:E5"/>
  </mergeCells>
  <pageMargins left="0.70866141732283472" right="0.70866141732283472" top="0.74803149606299213" bottom="0.74803149606299213" header="0.31496062992125984" footer="0.31496062992125984"/>
  <pageSetup paperSize="5" scale="65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9155-EDCA-45C0-B079-9D541B6B92EE}">
  <sheetPr codeName="Hoja3"/>
  <dimension ref="A1:DF702"/>
  <sheetViews>
    <sheetView showGridLines="0" showRowColHeaders="0" zoomScaleNormal="100" workbookViewId="0"/>
  </sheetViews>
  <sheetFormatPr baseColWidth="10" defaultColWidth="3.85546875" defaultRowHeight="15"/>
  <cols>
    <col min="1" max="1" width="6.5703125" style="314" customWidth="1"/>
    <col min="2" max="6" width="3.85546875" style="229"/>
    <col min="7" max="11" width="4.5703125" style="229" customWidth="1"/>
    <col min="12" max="12" width="3.85546875" style="229"/>
    <col min="13" max="16" width="4.5703125" style="229" customWidth="1"/>
    <col min="17" max="17" width="3.85546875" style="229"/>
    <col min="18" max="18" width="2.85546875" style="229" bestFit="1" customWidth="1"/>
    <col min="19" max="19" width="4.5703125" style="229" customWidth="1"/>
    <col min="20" max="20" width="4.5703125" style="229" bestFit="1" customWidth="1"/>
    <col min="21" max="21" width="4.5703125" style="229" customWidth="1"/>
    <col min="22" max="22" width="5.42578125" style="229" customWidth="1"/>
    <col min="23" max="23" width="4.42578125" style="229" customWidth="1"/>
    <col min="24" max="24" width="6.140625" style="229" customWidth="1"/>
    <col min="25" max="26" width="4.5703125" style="229" customWidth="1"/>
    <col min="27" max="27" width="4.5703125" style="229" bestFit="1" customWidth="1"/>
    <col min="28" max="28" width="4.5703125" style="229" customWidth="1"/>
    <col min="29" max="29" width="4.5703125" style="229" bestFit="1" customWidth="1"/>
    <col min="30" max="31" width="4.5703125" style="229" customWidth="1"/>
    <col min="32" max="32" width="4.5703125" style="229" bestFit="1" customWidth="1"/>
    <col min="33" max="33" width="4.42578125" style="229" customWidth="1"/>
    <col min="34" max="34" width="4.5703125" style="229" customWidth="1"/>
    <col min="35" max="35" width="4.5703125" style="229" bestFit="1" customWidth="1"/>
    <col min="36" max="36" width="3.85546875" style="229"/>
    <col min="37" max="38" width="4.5703125" style="229" customWidth="1"/>
    <col min="39" max="57" width="4.5703125" style="314" customWidth="1"/>
    <col min="58" max="110" width="3.85546875" style="314"/>
    <col min="111" max="16384" width="3.85546875" style="229"/>
  </cols>
  <sheetData>
    <row r="1" spans="1:110" s="110" customFormat="1" ht="15" customHeight="1">
      <c r="A1" s="314"/>
      <c r="B1" s="537"/>
      <c r="C1" s="537"/>
      <c r="D1" s="537"/>
      <c r="E1" s="537"/>
      <c r="AM1" s="314"/>
      <c r="AN1" s="314"/>
      <c r="AO1" s="314"/>
      <c r="AP1" s="314"/>
      <c r="AQ1" s="314"/>
      <c r="AR1" s="314"/>
      <c r="AS1" s="314"/>
      <c r="AT1" s="314"/>
      <c r="AU1" s="314"/>
      <c r="AV1" s="314"/>
      <c r="AW1" s="314"/>
      <c r="AX1" s="314"/>
      <c r="AY1" s="314"/>
      <c r="AZ1" s="314"/>
      <c r="BA1" s="314"/>
      <c r="BB1" s="314"/>
      <c r="BC1" s="314"/>
      <c r="BD1" s="314"/>
      <c r="BE1" s="314"/>
      <c r="BF1" s="314"/>
      <c r="BG1" s="314"/>
      <c r="BH1" s="314"/>
      <c r="BI1" s="314"/>
      <c r="BJ1" s="314"/>
      <c r="BK1" s="314"/>
      <c r="BL1" s="314"/>
      <c r="BM1" s="314"/>
      <c r="BN1" s="314"/>
      <c r="BO1" s="314"/>
      <c r="BP1" s="314"/>
      <c r="BQ1" s="314"/>
      <c r="BR1" s="314"/>
      <c r="BS1" s="314"/>
      <c r="BT1" s="314"/>
      <c r="BU1" s="314"/>
      <c r="BV1" s="314"/>
      <c r="BW1" s="314"/>
      <c r="BX1" s="314"/>
      <c r="BY1" s="314"/>
      <c r="BZ1" s="314"/>
      <c r="CA1" s="314"/>
      <c r="CB1" s="314"/>
      <c r="CC1" s="314"/>
      <c r="CD1" s="314"/>
      <c r="CE1" s="314"/>
      <c r="CF1" s="314"/>
      <c r="CG1" s="314"/>
      <c r="CH1" s="314"/>
      <c r="CI1" s="314"/>
      <c r="CJ1" s="314"/>
      <c r="CK1" s="314"/>
      <c r="CL1" s="314"/>
      <c r="CM1" s="314"/>
      <c r="CN1" s="314"/>
      <c r="CO1" s="314"/>
      <c r="CP1" s="314"/>
      <c r="CQ1" s="314"/>
      <c r="CR1" s="314"/>
      <c r="CS1" s="314"/>
      <c r="CT1" s="314"/>
      <c r="CU1" s="314"/>
      <c r="CV1" s="314"/>
      <c r="CW1" s="314"/>
      <c r="CX1" s="314"/>
      <c r="CY1" s="314"/>
      <c r="CZ1" s="314"/>
      <c r="DA1" s="314"/>
      <c r="DB1" s="314"/>
      <c r="DC1" s="314"/>
      <c r="DD1" s="314"/>
      <c r="DE1" s="314"/>
      <c r="DF1" s="314"/>
    </row>
    <row r="2" spans="1:110" s="110" customFormat="1">
      <c r="A2" s="314"/>
      <c r="B2" s="112"/>
      <c r="C2" s="112"/>
      <c r="D2" s="112"/>
      <c r="E2" s="112"/>
      <c r="AA2" s="113" t="s">
        <v>193</v>
      </c>
      <c r="AI2" s="114"/>
      <c r="AJ2" s="114"/>
      <c r="AK2" s="114"/>
      <c r="AL2" s="1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</row>
    <row r="3" spans="1:110" s="110" customFormat="1" ht="15.75" thickBot="1">
      <c r="A3" s="3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AA3" s="248"/>
      <c r="AF3" s="115"/>
      <c r="AG3" s="115"/>
      <c r="AH3" s="115"/>
      <c r="AI3" s="115"/>
      <c r="AJ3" s="115"/>
      <c r="AK3" s="115"/>
      <c r="AL3" s="115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4"/>
      <c r="AX3" s="314"/>
      <c r="AY3" s="314"/>
      <c r="AZ3" s="314"/>
      <c r="BA3" s="314"/>
      <c r="BB3" s="314"/>
      <c r="BC3" s="314"/>
      <c r="BD3" s="314"/>
      <c r="BE3" s="314"/>
      <c r="BF3" s="314"/>
      <c r="BG3" s="314"/>
      <c r="BH3" s="314"/>
      <c r="BI3" s="314"/>
      <c r="BJ3" s="314"/>
      <c r="BK3" s="314"/>
      <c r="BL3" s="314"/>
      <c r="BM3" s="314"/>
      <c r="BN3" s="314"/>
      <c r="BO3" s="314"/>
      <c r="BP3" s="314"/>
      <c r="BQ3" s="314"/>
      <c r="BR3" s="314"/>
      <c r="BS3" s="314"/>
      <c r="BT3" s="314"/>
      <c r="BU3" s="314"/>
      <c r="BV3" s="314"/>
      <c r="BW3" s="314"/>
      <c r="BX3" s="314"/>
      <c r="BY3" s="314"/>
      <c r="BZ3" s="314"/>
      <c r="CA3" s="314"/>
      <c r="CB3" s="314"/>
      <c r="CC3" s="314"/>
      <c r="CD3" s="314"/>
      <c r="CE3" s="314"/>
      <c r="CF3" s="314"/>
      <c r="CG3" s="314"/>
      <c r="CH3" s="314"/>
      <c r="CI3" s="314"/>
      <c r="CJ3" s="314"/>
      <c r="CK3" s="314"/>
      <c r="CL3" s="314"/>
      <c r="CM3" s="314"/>
      <c r="CN3" s="314"/>
      <c r="CO3" s="314"/>
      <c r="CP3" s="314"/>
      <c r="CQ3" s="314"/>
      <c r="CR3" s="314"/>
      <c r="CS3" s="314"/>
      <c r="CT3" s="314"/>
      <c r="CU3" s="314"/>
      <c r="CV3" s="314"/>
      <c r="CW3" s="314"/>
      <c r="CX3" s="314"/>
      <c r="CY3" s="314"/>
      <c r="CZ3" s="314"/>
      <c r="DA3" s="314"/>
      <c r="DB3" s="314"/>
      <c r="DC3" s="314"/>
      <c r="DD3" s="314"/>
      <c r="DE3" s="314"/>
      <c r="DF3" s="314"/>
    </row>
    <row r="4" spans="1:110" ht="15" customHeight="1" thickTop="1">
      <c r="A4" s="317"/>
      <c r="B4" s="538"/>
      <c r="C4" s="539"/>
      <c r="D4" s="542" t="s">
        <v>423</v>
      </c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6" t="s">
        <v>194</v>
      </c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8"/>
      <c r="AF4" s="549" t="s">
        <v>195</v>
      </c>
      <c r="AG4" s="550"/>
      <c r="AH4" s="550"/>
      <c r="AI4" s="550"/>
      <c r="AJ4" s="550"/>
      <c r="AK4" s="550"/>
      <c r="AL4" s="551"/>
    </row>
    <row r="5" spans="1:110">
      <c r="A5" s="317"/>
      <c r="B5" s="538"/>
      <c r="C5" s="539"/>
      <c r="D5" s="542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55" t="s">
        <v>196</v>
      </c>
      <c r="U5" s="556"/>
      <c r="V5" s="555"/>
      <c r="W5" s="555"/>
      <c r="X5" s="555"/>
      <c r="Y5" s="555"/>
      <c r="Z5" s="557" t="s">
        <v>197</v>
      </c>
      <c r="AA5" s="558"/>
      <c r="AB5" s="558"/>
      <c r="AC5" s="558"/>
      <c r="AD5" s="558"/>
      <c r="AE5" s="559"/>
      <c r="AF5" s="549"/>
      <c r="AG5" s="550"/>
      <c r="AH5" s="550"/>
      <c r="AI5" s="550"/>
      <c r="AJ5" s="550"/>
      <c r="AK5" s="550"/>
      <c r="AL5" s="551"/>
    </row>
    <row r="6" spans="1:110" ht="19.7" customHeight="1" thickBot="1">
      <c r="A6" s="317"/>
      <c r="B6" s="540"/>
      <c r="C6" s="541"/>
      <c r="D6" s="544"/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60" t="s">
        <v>198</v>
      </c>
      <c r="U6" s="561"/>
      <c r="V6" s="561"/>
      <c r="W6" s="562" t="s">
        <v>199</v>
      </c>
      <c r="X6" s="562"/>
      <c r="Y6" s="562"/>
      <c r="Z6" s="562" t="s">
        <v>198</v>
      </c>
      <c r="AA6" s="574"/>
      <c r="AB6" s="562"/>
      <c r="AC6" s="562" t="s">
        <v>199</v>
      </c>
      <c r="AD6" s="562"/>
      <c r="AE6" s="562"/>
      <c r="AF6" s="552"/>
      <c r="AG6" s="553"/>
      <c r="AH6" s="553"/>
      <c r="AI6" s="553"/>
      <c r="AJ6" s="553"/>
      <c r="AK6" s="553"/>
      <c r="AL6" s="554"/>
    </row>
    <row r="7" spans="1:110" ht="15" customHeight="1">
      <c r="A7" s="317"/>
      <c r="B7" s="688" t="s">
        <v>200</v>
      </c>
      <c r="C7" s="634" t="s">
        <v>201</v>
      </c>
      <c r="D7" s="116">
        <v>1</v>
      </c>
      <c r="E7" s="575" t="s">
        <v>202</v>
      </c>
      <c r="F7" s="576"/>
      <c r="G7" s="576"/>
      <c r="H7" s="576"/>
      <c r="I7" s="576"/>
      <c r="J7" s="576"/>
      <c r="K7" s="576"/>
      <c r="L7" s="576"/>
      <c r="M7" s="576"/>
      <c r="N7" s="576"/>
      <c r="O7" s="576"/>
      <c r="P7" s="576"/>
      <c r="Q7" s="576"/>
      <c r="R7" s="576"/>
      <c r="S7" s="577"/>
      <c r="T7" s="233">
        <v>1592</v>
      </c>
      <c r="U7" s="578"/>
      <c r="V7" s="579"/>
      <c r="W7" s="238">
        <v>1024</v>
      </c>
      <c r="X7" s="578"/>
      <c r="Y7" s="579"/>
      <c r="Z7" s="233">
        <v>1593</v>
      </c>
      <c r="AA7" s="578"/>
      <c r="AB7" s="579"/>
      <c r="AC7" s="238">
        <v>1025</v>
      </c>
      <c r="AD7" s="578"/>
      <c r="AE7" s="579"/>
      <c r="AF7" s="233">
        <v>104</v>
      </c>
      <c r="AG7" s="563"/>
      <c r="AH7" s="564"/>
      <c r="AI7" s="564"/>
      <c r="AJ7" s="564"/>
      <c r="AK7" s="565"/>
      <c r="AL7" s="117" t="s">
        <v>1</v>
      </c>
    </row>
    <row r="8" spans="1:110" ht="15" customHeight="1">
      <c r="A8" s="317"/>
      <c r="B8" s="689"/>
      <c r="C8" s="635"/>
      <c r="D8" s="118">
        <v>2</v>
      </c>
      <c r="E8" s="566" t="s">
        <v>203</v>
      </c>
      <c r="F8" s="567"/>
      <c r="G8" s="567"/>
      <c r="H8" s="567"/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8"/>
      <c r="T8" s="231">
        <v>1594</v>
      </c>
      <c r="U8" s="569"/>
      <c r="V8" s="570"/>
      <c r="W8" s="239">
        <v>1026</v>
      </c>
      <c r="X8" s="569"/>
      <c r="Y8" s="570"/>
      <c r="Z8" s="231">
        <v>1595</v>
      </c>
      <c r="AA8" s="569"/>
      <c r="AB8" s="570"/>
      <c r="AC8" s="239">
        <v>1027</v>
      </c>
      <c r="AD8" s="569"/>
      <c r="AE8" s="570"/>
      <c r="AF8" s="231">
        <v>105</v>
      </c>
      <c r="AG8" s="571"/>
      <c r="AH8" s="572"/>
      <c r="AI8" s="572"/>
      <c r="AJ8" s="572"/>
      <c r="AK8" s="573"/>
      <c r="AL8" s="119" t="s">
        <v>1</v>
      </c>
    </row>
    <row r="9" spans="1:110" ht="15" customHeight="1">
      <c r="A9" s="317"/>
      <c r="B9" s="689"/>
      <c r="C9" s="635"/>
      <c r="D9" s="118">
        <v>3</v>
      </c>
      <c r="E9" s="586" t="s">
        <v>204</v>
      </c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3"/>
      <c r="U9" s="584"/>
      <c r="V9" s="584"/>
      <c r="W9" s="584"/>
      <c r="X9" s="584"/>
      <c r="Y9" s="585"/>
      <c r="Z9" s="583"/>
      <c r="AA9" s="584"/>
      <c r="AB9" s="584"/>
      <c r="AC9" s="584"/>
      <c r="AD9" s="584"/>
      <c r="AE9" s="585"/>
      <c r="AF9" s="231">
        <v>106</v>
      </c>
      <c r="AG9" s="571"/>
      <c r="AH9" s="572"/>
      <c r="AI9" s="572"/>
      <c r="AJ9" s="572"/>
      <c r="AK9" s="573"/>
      <c r="AL9" s="119" t="s">
        <v>1</v>
      </c>
    </row>
    <row r="10" spans="1:110" ht="15" customHeight="1">
      <c r="A10" s="317"/>
      <c r="B10" s="689"/>
      <c r="C10" s="635"/>
      <c r="D10" s="118">
        <v>4</v>
      </c>
      <c r="E10" s="566" t="s">
        <v>205</v>
      </c>
      <c r="F10" s="567"/>
      <c r="G10" s="567"/>
      <c r="H10" s="567"/>
      <c r="I10" s="567"/>
      <c r="J10" s="567"/>
      <c r="K10" s="567"/>
      <c r="L10" s="567"/>
      <c r="M10" s="567"/>
      <c r="N10" s="567"/>
      <c r="O10" s="567"/>
      <c r="P10" s="567"/>
      <c r="Q10" s="567"/>
      <c r="R10" s="567"/>
      <c r="S10" s="568"/>
      <c r="T10" s="583"/>
      <c r="U10" s="584"/>
      <c r="V10" s="584"/>
      <c r="W10" s="584"/>
      <c r="X10" s="584"/>
      <c r="Y10" s="585"/>
      <c r="Z10" s="583"/>
      <c r="AA10" s="584"/>
      <c r="AB10" s="584"/>
      <c r="AC10" s="239">
        <v>603</v>
      </c>
      <c r="AD10" s="569"/>
      <c r="AE10" s="570"/>
      <c r="AF10" s="231">
        <v>108</v>
      </c>
      <c r="AG10" s="580"/>
      <c r="AH10" s="581"/>
      <c r="AI10" s="581"/>
      <c r="AJ10" s="581"/>
      <c r="AK10" s="582"/>
      <c r="AL10" s="119" t="s">
        <v>1</v>
      </c>
    </row>
    <row r="11" spans="1:110" ht="19.7" customHeight="1">
      <c r="A11" s="317"/>
      <c r="B11" s="689"/>
      <c r="C11" s="635"/>
      <c r="D11" s="118">
        <v>5</v>
      </c>
      <c r="E11" s="566" t="s">
        <v>206</v>
      </c>
      <c r="F11" s="567"/>
      <c r="G11" s="567"/>
      <c r="H11" s="567"/>
      <c r="I11" s="567"/>
      <c r="J11" s="567"/>
      <c r="K11" s="567"/>
      <c r="L11" s="567"/>
      <c r="M11" s="567"/>
      <c r="N11" s="567"/>
      <c r="O11" s="567"/>
      <c r="P11" s="567"/>
      <c r="Q11" s="567"/>
      <c r="R11" s="567"/>
      <c r="S11" s="568"/>
      <c r="T11" s="231">
        <v>1721</v>
      </c>
      <c r="U11" s="569"/>
      <c r="V11" s="570"/>
      <c r="W11" s="231">
        <v>1722</v>
      </c>
      <c r="X11" s="569"/>
      <c r="Y11" s="570"/>
      <c r="Z11" s="120">
        <v>1596</v>
      </c>
      <c r="AA11" s="569"/>
      <c r="AB11" s="570"/>
      <c r="AC11" s="239">
        <v>954</v>
      </c>
      <c r="AD11" s="569"/>
      <c r="AE11" s="570"/>
      <c r="AF11" s="231">
        <v>955</v>
      </c>
      <c r="AG11" s="580"/>
      <c r="AH11" s="581"/>
      <c r="AI11" s="581"/>
      <c r="AJ11" s="581"/>
      <c r="AK11" s="582"/>
      <c r="AL11" s="121" t="s">
        <v>1</v>
      </c>
    </row>
    <row r="12" spans="1:110" ht="9.6" customHeight="1">
      <c r="A12" s="317"/>
      <c r="B12" s="689"/>
      <c r="C12" s="635"/>
      <c r="D12" s="640">
        <v>6</v>
      </c>
      <c r="E12" s="602" t="s">
        <v>207</v>
      </c>
      <c r="F12" s="603"/>
      <c r="G12" s="603"/>
      <c r="H12" s="603"/>
      <c r="I12" s="603"/>
      <c r="J12" s="603"/>
      <c r="K12" s="603"/>
      <c r="L12" s="603"/>
      <c r="M12" s="603"/>
      <c r="N12" s="603"/>
      <c r="O12" s="603"/>
      <c r="P12" s="603"/>
      <c r="Q12" s="603"/>
      <c r="R12" s="603"/>
      <c r="S12" s="604"/>
      <c r="T12" s="590">
        <v>1597</v>
      </c>
      <c r="U12" s="592"/>
      <c r="V12" s="593"/>
      <c r="W12" s="590">
        <v>1598</v>
      </c>
      <c r="X12" s="592"/>
      <c r="Y12" s="593"/>
      <c r="Z12" s="590">
        <v>1599</v>
      </c>
      <c r="AA12" s="592"/>
      <c r="AB12" s="593"/>
      <c r="AC12" s="590">
        <v>1631</v>
      </c>
      <c r="AD12" s="592"/>
      <c r="AE12" s="593"/>
      <c r="AF12" s="590">
        <v>1632</v>
      </c>
      <c r="AG12" s="596"/>
      <c r="AH12" s="597"/>
      <c r="AI12" s="597"/>
      <c r="AJ12" s="597"/>
      <c r="AK12" s="598"/>
      <c r="AL12" s="588" t="s">
        <v>1</v>
      </c>
    </row>
    <row r="13" spans="1:110" ht="9.6" customHeight="1">
      <c r="A13" s="317"/>
      <c r="B13" s="689"/>
      <c r="C13" s="635"/>
      <c r="D13" s="641"/>
      <c r="E13" s="605"/>
      <c r="F13" s="606"/>
      <c r="G13" s="606"/>
      <c r="H13" s="606"/>
      <c r="I13" s="606"/>
      <c r="J13" s="606"/>
      <c r="K13" s="606"/>
      <c r="L13" s="606"/>
      <c r="M13" s="606"/>
      <c r="N13" s="606"/>
      <c r="O13" s="606"/>
      <c r="P13" s="606"/>
      <c r="Q13" s="606"/>
      <c r="R13" s="606"/>
      <c r="S13" s="607"/>
      <c r="T13" s="591"/>
      <c r="U13" s="594"/>
      <c r="V13" s="595"/>
      <c r="W13" s="591"/>
      <c r="X13" s="594"/>
      <c r="Y13" s="595"/>
      <c r="Z13" s="591"/>
      <c r="AA13" s="594"/>
      <c r="AB13" s="595"/>
      <c r="AC13" s="591"/>
      <c r="AD13" s="594"/>
      <c r="AE13" s="595"/>
      <c r="AF13" s="591"/>
      <c r="AG13" s="599"/>
      <c r="AH13" s="600"/>
      <c r="AI13" s="600"/>
      <c r="AJ13" s="600"/>
      <c r="AK13" s="601"/>
      <c r="AL13" s="589"/>
    </row>
    <row r="14" spans="1:110" ht="17.25" customHeight="1">
      <c r="A14" s="317"/>
      <c r="B14" s="689"/>
      <c r="C14" s="635"/>
      <c r="D14" s="244">
        <v>7</v>
      </c>
      <c r="E14" s="566" t="s">
        <v>208</v>
      </c>
      <c r="F14" s="567"/>
      <c r="G14" s="567"/>
      <c r="H14" s="567"/>
      <c r="I14" s="567"/>
      <c r="J14" s="567"/>
      <c r="K14" s="567"/>
      <c r="L14" s="567"/>
      <c r="M14" s="567"/>
      <c r="N14" s="567"/>
      <c r="O14" s="567"/>
      <c r="P14" s="567"/>
      <c r="Q14" s="567"/>
      <c r="R14" s="567"/>
      <c r="S14" s="568"/>
      <c r="T14" s="583"/>
      <c r="U14" s="584"/>
      <c r="V14" s="584"/>
      <c r="W14" s="584"/>
      <c r="X14" s="584"/>
      <c r="Y14" s="585"/>
      <c r="Z14" s="583"/>
      <c r="AA14" s="584"/>
      <c r="AB14" s="584"/>
      <c r="AC14" s="584"/>
      <c r="AD14" s="584"/>
      <c r="AE14" s="585"/>
      <c r="AF14" s="231">
        <v>110</v>
      </c>
      <c r="AG14" s="571"/>
      <c r="AH14" s="572"/>
      <c r="AI14" s="572"/>
      <c r="AJ14" s="572"/>
      <c r="AK14" s="573"/>
      <c r="AL14" s="119" t="s">
        <v>1</v>
      </c>
    </row>
    <row r="15" spans="1:110" ht="25.35" customHeight="1">
      <c r="A15" s="317"/>
      <c r="B15" s="689"/>
      <c r="C15" s="635"/>
      <c r="D15" s="244">
        <v>8</v>
      </c>
      <c r="E15" s="566" t="s">
        <v>209</v>
      </c>
      <c r="F15" s="567"/>
      <c r="G15" s="567"/>
      <c r="H15" s="567"/>
      <c r="I15" s="567"/>
      <c r="J15" s="567"/>
      <c r="K15" s="567"/>
      <c r="L15" s="567"/>
      <c r="M15" s="567"/>
      <c r="N15" s="567"/>
      <c r="O15" s="567"/>
      <c r="P15" s="567"/>
      <c r="Q15" s="567"/>
      <c r="R15" s="567"/>
      <c r="S15" s="568"/>
      <c r="T15" s="583"/>
      <c r="U15" s="584"/>
      <c r="V15" s="584"/>
      <c r="W15" s="584"/>
      <c r="X15" s="584"/>
      <c r="Y15" s="585"/>
      <c r="Z15" s="583"/>
      <c r="AA15" s="584"/>
      <c r="AB15" s="584"/>
      <c r="AC15" s="239">
        <v>605</v>
      </c>
      <c r="AD15" s="569"/>
      <c r="AE15" s="570"/>
      <c r="AF15" s="231">
        <v>155</v>
      </c>
      <c r="AG15" s="571"/>
      <c r="AH15" s="572"/>
      <c r="AI15" s="572"/>
      <c r="AJ15" s="572"/>
      <c r="AK15" s="573"/>
      <c r="AL15" s="119" t="s">
        <v>1</v>
      </c>
    </row>
    <row r="16" spans="1:110" ht="15" customHeight="1">
      <c r="A16" s="317"/>
      <c r="B16" s="689"/>
      <c r="C16" s="635"/>
      <c r="D16" s="244">
        <v>9</v>
      </c>
      <c r="E16" s="566" t="s">
        <v>210</v>
      </c>
      <c r="F16" s="567"/>
      <c r="G16" s="567"/>
      <c r="H16" s="567"/>
      <c r="I16" s="567"/>
      <c r="J16" s="567"/>
      <c r="K16" s="567"/>
      <c r="L16" s="567"/>
      <c r="M16" s="567"/>
      <c r="N16" s="567"/>
      <c r="O16" s="567"/>
      <c r="P16" s="567"/>
      <c r="Q16" s="567"/>
      <c r="R16" s="567"/>
      <c r="S16" s="568"/>
      <c r="T16" s="239">
        <v>1633</v>
      </c>
      <c r="U16" s="569"/>
      <c r="V16" s="570"/>
      <c r="W16" s="239">
        <v>1105</v>
      </c>
      <c r="X16" s="569"/>
      <c r="Y16" s="570"/>
      <c r="Z16" s="239">
        <v>1634</v>
      </c>
      <c r="AA16" s="569"/>
      <c r="AB16" s="570"/>
      <c r="AC16" s="234">
        <v>606</v>
      </c>
      <c r="AD16" s="569"/>
      <c r="AE16" s="570"/>
      <c r="AF16" s="231">
        <v>152</v>
      </c>
      <c r="AG16" s="571"/>
      <c r="AH16" s="572"/>
      <c r="AI16" s="572"/>
      <c r="AJ16" s="572"/>
      <c r="AK16" s="573"/>
      <c r="AL16" s="119" t="s">
        <v>1</v>
      </c>
    </row>
    <row r="17" spans="1:38">
      <c r="A17" s="317"/>
      <c r="B17" s="689"/>
      <c r="C17" s="635"/>
      <c r="D17" s="244">
        <v>10</v>
      </c>
      <c r="E17" s="612" t="s">
        <v>211</v>
      </c>
      <c r="F17" s="613"/>
      <c r="G17" s="613"/>
      <c r="H17" s="613"/>
      <c r="I17" s="613"/>
      <c r="J17" s="613"/>
      <c r="K17" s="613"/>
      <c r="L17" s="613"/>
      <c r="M17" s="613"/>
      <c r="N17" s="613"/>
      <c r="O17" s="613"/>
      <c r="P17" s="613"/>
      <c r="Q17" s="613"/>
      <c r="R17" s="613"/>
      <c r="S17" s="614"/>
      <c r="T17" s="583"/>
      <c r="U17" s="584"/>
      <c r="V17" s="584"/>
      <c r="W17" s="584"/>
      <c r="X17" s="584"/>
      <c r="Y17" s="585"/>
      <c r="Z17" s="239">
        <v>1635</v>
      </c>
      <c r="AA17" s="615"/>
      <c r="AB17" s="616"/>
      <c r="AC17" s="239">
        <v>1031</v>
      </c>
      <c r="AD17" s="569"/>
      <c r="AE17" s="570"/>
      <c r="AF17" s="231">
        <v>1032</v>
      </c>
      <c r="AG17" s="571"/>
      <c r="AH17" s="572"/>
      <c r="AI17" s="572"/>
      <c r="AJ17" s="572"/>
      <c r="AK17" s="573"/>
      <c r="AL17" s="119" t="s">
        <v>1</v>
      </c>
    </row>
    <row r="18" spans="1:38">
      <c r="A18" s="317"/>
      <c r="B18" s="689"/>
      <c r="C18" s="635"/>
      <c r="D18" s="244">
        <v>11</v>
      </c>
      <c r="E18" s="617" t="s">
        <v>212</v>
      </c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  <c r="AC18" s="618"/>
      <c r="AD18" s="618"/>
      <c r="AE18" s="619"/>
      <c r="AF18" s="231">
        <v>1104</v>
      </c>
      <c r="AG18" s="580"/>
      <c r="AH18" s="581"/>
      <c r="AI18" s="581"/>
      <c r="AJ18" s="581"/>
      <c r="AK18" s="582"/>
      <c r="AL18" s="119" t="s">
        <v>1</v>
      </c>
    </row>
    <row r="19" spans="1:38" ht="19.7" customHeight="1">
      <c r="A19" s="317"/>
      <c r="B19" s="689"/>
      <c r="C19" s="635"/>
      <c r="D19" s="244">
        <v>12</v>
      </c>
      <c r="E19" s="602" t="s">
        <v>213</v>
      </c>
      <c r="F19" s="603"/>
      <c r="G19" s="603"/>
      <c r="H19" s="603"/>
      <c r="I19" s="603"/>
      <c r="J19" s="603"/>
      <c r="K19" s="603"/>
      <c r="L19" s="603"/>
      <c r="M19" s="604"/>
      <c r="N19" s="122">
        <v>1098</v>
      </c>
      <c r="O19" s="630"/>
      <c r="P19" s="630"/>
      <c r="Q19" s="630"/>
      <c r="R19" s="630"/>
      <c r="S19" s="630"/>
      <c r="T19" s="602" t="s">
        <v>214</v>
      </c>
      <c r="U19" s="603"/>
      <c r="V19" s="603"/>
      <c r="W19" s="603"/>
      <c r="X19" s="603"/>
      <c r="Y19" s="604"/>
      <c r="Z19" s="242">
        <v>1030</v>
      </c>
      <c r="AA19" s="631"/>
      <c r="AB19" s="632"/>
      <c r="AC19" s="632"/>
      <c r="AD19" s="632"/>
      <c r="AE19" s="633"/>
      <c r="AF19" s="239">
        <v>161</v>
      </c>
      <c r="AG19" s="608">
        <f>+AA19+O19</f>
        <v>0</v>
      </c>
      <c r="AH19" s="609"/>
      <c r="AI19" s="609"/>
      <c r="AJ19" s="609"/>
      <c r="AK19" s="610"/>
      <c r="AL19" s="119" t="s">
        <v>1</v>
      </c>
    </row>
    <row r="20" spans="1:38" ht="19.7" customHeight="1">
      <c r="A20" s="317"/>
      <c r="B20" s="689"/>
      <c r="C20" s="635"/>
      <c r="D20" s="123"/>
      <c r="E20" s="586" t="s">
        <v>215</v>
      </c>
      <c r="F20" s="587"/>
      <c r="G20" s="587"/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  <c r="AA20" s="587"/>
      <c r="AB20" s="587"/>
      <c r="AC20" s="587"/>
      <c r="AD20" s="587"/>
      <c r="AE20" s="611"/>
      <c r="AF20" s="124">
        <v>1774</v>
      </c>
      <c r="AG20" s="608"/>
      <c r="AH20" s="609"/>
      <c r="AI20" s="609"/>
      <c r="AJ20" s="609"/>
      <c r="AK20" s="610"/>
      <c r="AL20" s="119" t="s">
        <v>1</v>
      </c>
    </row>
    <row r="21" spans="1:38" ht="24.75" customHeight="1" thickBot="1">
      <c r="A21" s="317"/>
      <c r="B21" s="689"/>
      <c r="C21" s="635"/>
      <c r="D21" s="240">
        <v>13</v>
      </c>
      <c r="E21" s="651" t="s">
        <v>216</v>
      </c>
      <c r="F21" s="652"/>
      <c r="G21" s="652"/>
      <c r="H21" s="652"/>
      <c r="I21" s="652"/>
      <c r="J21" s="652"/>
      <c r="K21" s="652"/>
      <c r="L21" s="652"/>
      <c r="M21" s="653"/>
      <c r="N21" s="125">
        <v>159</v>
      </c>
      <c r="O21" s="654"/>
      <c r="P21" s="654"/>
      <c r="Q21" s="654"/>
      <c r="R21" s="654"/>
      <c r="S21" s="654"/>
      <c r="T21" s="651" t="s">
        <v>217</v>
      </c>
      <c r="U21" s="652"/>
      <c r="V21" s="652"/>
      <c r="W21" s="652"/>
      <c r="X21" s="652"/>
      <c r="Y21" s="653"/>
      <c r="Z21" s="242">
        <v>748</v>
      </c>
      <c r="AA21" s="655"/>
      <c r="AB21" s="656"/>
      <c r="AC21" s="656"/>
      <c r="AD21" s="656"/>
      <c r="AE21" s="657"/>
      <c r="AF21" s="234">
        <v>749</v>
      </c>
      <c r="AG21" s="658">
        <f>+AA21+O21</f>
        <v>0</v>
      </c>
      <c r="AH21" s="659"/>
      <c r="AI21" s="659"/>
      <c r="AJ21" s="659"/>
      <c r="AK21" s="660"/>
      <c r="AL21" s="126" t="s">
        <v>1</v>
      </c>
    </row>
    <row r="22" spans="1:38" ht="18.600000000000001" customHeight="1">
      <c r="A22" s="317"/>
      <c r="B22" s="689"/>
      <c r="C22" s="620" t="s">
        <v>218</v>
      </c>
      <c r="D22" s="127">
        <v>14</v>
      </c>
      <c r="E22" s="623" t="s">
        <v>219</v>
      </c>
      <c r="F22" s="624"/>
      <c r="G22" s="624"/>
      <c r="H22" s="624"/>
      <c r="I22" s="624"/>
      <c r="J22" s="624"/>
      <c r="K22" s="624"/>
      <c r="L22" s="624"/>
      <c r="M22" s="625"/>
      <c r="N22" s="232">
        <v>166</v>
      </c>
      <c r="O22" s="626"/>
      <c r="P22" s="626"/>
      <c r="Q22" s="626"/>
      <c r="R22" s="626"/>
      <c r="S22" s="626"/>
      <c r="T22" s="623" t="s">
        <v>220</v>
      </c>
      <c r="U22" s="624"/>
      <c r="V22" s="624"/>
      <c r="W22" s="624"/>
      <c r="X22" s="624"/>
      <c r="Y22" s="625"/>
      <c r="Z22" s="238">
        <v>907</v>
      </c>
      <c r="AA22" s="627"/>
      <c r="AB22" s="628"/>
      <c r="AC22" s="628"/>
      <c r="AD22" s="628"/>
      <c r="AE22" s="629"/>
      <c r="AF22" s="238">
        <v>764</v>
      </c>
      <c r="AG22" s="642">
        <f>+AA22+O22</f>
        <v>0</v>
      </c>
      <c r="AH22" s="643"/>
      <c r="AI22" s="643"/>
      <c r="AJ22" s="643"/>
      <c r="AK22" s="644"/>
      <c r="AL22" s="117" t="s">
        <v>2</v>
      </c>
    </row>
    <row r="23" spans="1:38">
      <c r="A23" s="317"/>
      <c r="B23" s="689"/>
      <c r="C23" s="621"/>
      <c r="D23" s="244">
        <v>15</v>
      </c>
      <c r="E23" s="612" t="s">
        <v>221</v>
      </c>
      <c r="F23" s="613"/>
      <c r="G23" s="613"/>
      <c r="H23" s="613"/>
      <c r="I23" s="613"/>
      <c r="J23" s="613"/>
      <c r="K23" s="613"/>
      <c r="L23" s="613"/>
      <c r="M23" s="613"/>
      <c r="N23" s="613"/>
      <c r="O23" s="613"/>
      <c r="P23" s="613"/>
      <c r="Q23" s="613"/>
      <c r="R23" s="613"/>
      <c r="S23" s="613"/>
      <c r="T23" s="613"/>
      <c r="U23" s="613"/>
      <c r="V23" s="613"/>
      <c r="W23" s="613"/>
      <c r="X23" s="613"/>
      <c r="Y23" s="613"/>
      <c r="Z23" s="613"/>
      <c r="AA23" s="613"/>
      <c r="AB23" s="613"/>
      <c r="AC23" s="613"/>
      <c r="AD23" s="613"/>
      <c r="AE23" s="614"/>
      <c r="AF23" s="239">
        <v>169</v>
      </c>
      <c r="AG23" s="571"/>
      <c r="AH23" s="572"/>
      <c r="AI23" s="572"/>
      <c r="AJ23" s="572"/>
      <c r="AK23" s="573"/>
      <c r="AL23" s="119" t="s">
        <v>2</v>
      </c>
    </row>
    <row r="24" spans="1:38" ht="15" customHeight="1">
      <c r="A24" s="317"/>
      <c r="B24" s="689"/>
      <c r="C24" s="621"/>
      <c r="D24" s="244">
        <v>16</v>
      </c>
      <c r="E24" s="645" t="s">
        <v>222</v>
      </c>
      <c r="F24" s="646"/>
      <c r="G24" s="646"/>
      <c r="H24" s="646"/>
      <c r="I24" s="646"/>
      <c r="J24" s="646"/>
      <c r="K24" s="646"/>
      <c r="L24" s="646"/>
      <c r="M24" s="646"/>
      <c r="N24" s="646"/>
      <c r="O24" s="646"/>
      <c r="P24" s="646"/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646"/>
      <c r="AB24" s="646"/>
      <c r="AC24" s="646"/>
      <c r="AD24" s="646"/>
      <c r="AE24" s="647"/>
      <c r="AF24" s="239">
        <v>158</v>
      </c>
      <c r="AG24" s="648">
        <f>+SUM(AG7:AK21)-SUM(AG22:AK23)</f>
        <v>0</v>
      </c>
      <c r="AH24" s="649"/>
      <c r="AI24" s="649"/>
      <c r="AJ24" s="649"/>
      <c r="AK24" s="650"/>
      <c r="AL24" s="119" t="s">
        <v>12</v>
      </c>
    </row>
    <row r="25" spans="1:38">
      <c r="A25" s="317"/>
      <c r="B25" s="689"/>
      <c r="C25" s="621"/>
      <c r="D25" s="244">
        <v>17</v>
      </c>
      <c r="E25" s="612" t="s">
        <v>223</v>
      </c>
      <c r="F25" s="613"/>
      <c r="G25" s="613"/>
      <c r="H25" s="613"/>
      <c r="I25" s="613"/>
      <c r="J25" s="613"/>
      <c r="K25" s="613"/>
      <c r="L25" s="613"/>
      <c r="M25" s="613"/>
      <c r="N25" s="613"/>
      <c r="O25" s="613"/>
      <c r="P25" s="613"/>
      <c r="Q25" s="613"/>
      <c r="R25" s="613"/>
      <c r="S25" s="613"/>
      <c r="T25" s="613"/>
      <c r="U25" s="613"/>
      <c r="V25" s="613"/>
      <c r="W25" s="613"/>
      <c r="X25" s="613"/>
      <c r="Y25" s="613"/>
      <c r="Z25" s="613"/>
      <c r="AA25" s="613"/>
      <c r="AB25" s="613"/>
      <c r="AC25" s="613"/>
      <c r="AD25" s="613"/>
      <c r="AE25" s="614"/>
      <c r="AF25" s="239">
        <v>111</v>
      </c>
      <c r="AG25" s="571"/>
      <c r="AH25" s="572"/>
      <c r="AI25" s="572"/>
      <c r="AJ25" s="572"/>
      <c r="AK25" s="573"/>
      <c r="AL25" s="121" t="s">
        <v>2</v>
      </c>
    </row>
    <row r="26" spans="1:38" ht="33" customHeight="1">
      <c r="A26" s="317"/>
      <c r="B26" s="689"/>
      <c r="C26" s="621"/>
      <c r="D26" s="244">
        <v>18</v>
      </c>
      <c r="E26" s="586" t="s">
        <v>224</v>
      </c>
      <c r="F26" s="587"/>
      <c r="G26" s="587"/>
      <c r="H26" s="587"/>
      <c r="I26" s="587"/>
      <c r="J26" s="587"/>
      <c r="K26" s="587"/>
      <c r="L26" s="587"/>
      <c r="M26" s="611"/>
      <c r="N26" s="230">
        <v>750</v>
      </c>
      <c r="O26" s="636"/>
      <c r="P26" s="636"/>
      <c r="Q26" s="636"/>
      <c r="R26" s="636"/>
      <c r="S26" s="636"/>
      <c r="T26" s="586" t="s">
        <v>225</v>
      </c>
      <c r="U26" s="587"/>
      <c r="V26" s="587"/>
      <c r="W26" s="587"/>
      <c r="X26" s="587"/>
      <c r="Y26" s="611"/>
      <c r="Z26" s="235">
        <v>740</v>
      </c>
      <c r="AA26" s="637"/>
      <c r="AB26" s="638"/>
      <c r="AC26" s="638"/>
      <c r="AD26" s="638"/>
      <c r="AE26" s="639"/>
      <c r="AF26" s="239">
        <v>751</v>
      </c>
      <c r="AG26" s="608">
        <f>+AA26+O26</f>
        <v>0</v>
      </c>
      <c r="AH26" s="609"/>
      <c r="AI26" s="609"/>
      <c r="AJ26" s="609"/>
      <c r="AK26" s="610"/>
      <c r="AL26" s="119" t="s">
        <v>2</v>
      </c>
    </row>
    <row r="27" spans="1:38" ht="20.45" customHeight="1" thickBot="1">
      <c r="A27" s="317"/>
      <c r="B27" s="689"/>
      <c r="C27" s="622"/>
      <c r="D27" s="128">
        <v>19</v>
      </c>
      <c r="E27" s="661" t="s">
        <v>226</v>
      </c>
      <c r="F27" s="662"/>
      <c r="G27" s="662"/>
      <c r="H27" s="662"/>
      <c r="I27" s="662"/>
      <c r="J27" s="662"/>
      <c r="K27" s="662"/>
      <c r="L27" s="662"/>
      <c r="M27" s="663"/>
      <c r="N27" s="129">
        <v>822</v>
      </c>
      <c r="O27" s="664"/>
      <c r="P27" s="665"/>
      <c r="Q27" s="665"/>
      <c r="R27" s="665"/>
      <c r="S27" s="666"/>
      <c r="T27" s="661" t="s">
        <v>227</v>
      </c>
      <c r="U27" s="662"/>
      <c r="V27" s="662"/>
      <c r="W27" s="662"/>
      <c r="X27" s="662"/>
      <c r="Y27" s="663"/>
      <c r="Z27" s="129">
        <v>765</v>
      </c>
      <c r="AA27" s="667"/>
      <c r="AB27" s="668"/>
      <c r="AC27" s="668"/>
      <c r="AD27" s="668"/>
      <c r="AE27" s="669"/>
      <c r="AF27" s="129">
        <v>766</v>
      </c>
      <c r="AG27" s="608">
        <f>+AA27+O27</f>
        <v>0</v>
      </c>
      <c r="AH27" s="609"/>
      <c r="AI27" s="609"/>
      <c r="AJ27" s="609"/>
      <c r="AK27" s="610"/>
      <c r="AL27" s="130" t="s">
        <v>2</v>
      </c>
    </row>
    <row r="28" spans="1:38" ht="18.75" thickBot="1">
      <c r="A28" s="317"/>
      <c r="B28" s="690"/>
      <c r="C28" s="131"/>
      <c r="D28" s="132">
        <v>20</v>
      </c>
      <c r="E28" s="671" t="s">
        <v>228</v>
      </c>
      <c r="F28" s="672"/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672"/>
      <c r="S28" s="672"/>
      <c r="T28" s="672"/>
      <c r="U28" s="672"/>
      <c r="V28" s="672"/>
      <c r="W28" s="672"/>
      <c r="X28" s="672"/>
      <c r="Y28" s="672"/>
      <c r="Z28" s="672"/>
      <c r="AA28" s="672"/>
      <c r="AB28" s="672"/>
      <c r="AC28" s="672"/>
      <c r="AD28" s="672"/>
      <c r="AE28" s="673"/>
      <c r="AF28" s="133">
        <v>170</v>
      </c>
      <c r="AG28" s="674">
        <f>MAX(+AG24-SUM(AG25:AK27),0)</f>
        <v>0</v>
      </c>
      <c r="AH28" s="675"/>
      <c r="AI28" s="675"/>
      <c r="AJ28" s="675"/>
      <c r="AK28" s="676"/>
      <c r="AL28" s="134" t="s">
        <v>12</v>
      </c>
    </row>
    <row r="29" spans="1:38">
      <c r="A29" s="317"/>
      <c r="B29" s="677" t="s">
        <v>229</v>
      </c>
      <c r="C29" s="135"/>
      <c r="D29" s="136">
        <v>21</v>
      </c>
      <c r="E29" s="680" t="s">
        <v>230</v>
      </c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  <c r="X29" s="681"/>
      <c r="Y29" s="682"/>
      <c r="Z29" s="238">
        <v>157</v>
      </c>
      <c r="AA29" s="683">
        <f>IF(AG28=0,0,ROUND(+AG28*VLOOKUP(AG28,'Tabla IGC'!B8:E15,3)-VLOOKUP(AG28,'Tabla IGC'!B8:E15,4),0))</f>
        <v>0</v>
      </c>
      <c r="AB29" s="684"/>
      <c r="AC29" s="684"/>
      <c r="AD29" s="684"/>
      <c r="AE29" s="685"/>
      <c r="AF29" s="249" t="s">
        <v>1</v>
      </c>
      <c r="AG29" s="686"/>
      <c r="AH29" s="686"/>
      <c r="AI29" s="172"/>
      <c r="AJ29" s="687"/>
      <c r="AK29" s="687"/>
      <c r="AL29" s="137"/>
    </row>
    <row r="30" spans="1:38">
      <c r="A30" s="317"/>
      <c r="B30" s="678"/>
      <c r="C30" s="138"/>
      <c r="D30" s="139">
        <v>22</v>
      </c>
      <c r="E30" s="612" t="s">
        <v>231</v>
      </c>
      <c r="F30" s="613"/>
      <c r="G30" s="613"/>
      <c r="H30" s="613"/>
      <c r="I30" s="613"/>
      <c r="J30" s="613"/>
      <c r="K30" s="613"/>
      <c r="L30" s="613"/>
      <c r="M30" s="613"/>
      <c r="N30" s="613"/>
      <c r="O30" s="613"/>
      <c r="P30" s="613"/>
      <c r="Q30" s="613"/>
      <c r="R30" s="613"/>
      <c r="S30" s="613"/>
      <c r="T30" s="613"/>
      <c r="U30" s="613"/>
      <c r="V30" s="613"/>
      <c r="W30" s="613"/>
      <c r="X30" s="613"/>
      <c r="Y30" s="614"/>
      <c r="Z30" s="239">
        <v>1017</v>
      </c>
      <c r="AA30" s="580"/>
      <c r="AB30" s="581"/>
      <c r="AC30" s="581"/>
      <c r="AD30" s="581"/>
      <c r="AE30" s="582"/>
      <c r="AF30" s="250" t="s">
        <v>1</v>
      </c>
      <c r="AG30" s="670"/>
      <c r="AH30" s="670"/>
      <c r="AI30" s="110"/>
      <c r="AJ30" s="141"/>
      <c r="AK30" s="137"/>
      <c r="AL30" s="137"/>
    </row>
    <row r="31" spans="1:38">
      <c r="A31" s="317"/>
      <c r="B31" s="678"/>
      <c r="C31" s="138"/>
      <c r="D31" s="244">
        <v>23</v>
      </c>
      <c r="E31" s="612" t="s">
        <v>232</v>
      </c>
      <c r="F31" s="613"/>
      <c r="G31" s="613"/>
      <c r="H31" s="613"/>
      <c r="I31" s="613"/>
      <c r="J31" s="613"/>
      <c r="K31" s="613"/>
      <c r="L31" s="613"/>
      <c r="M31" s="613"/>
      <c r="N31" s="613"/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4"/>
      <c r="Z31" s="239">
        <v>1033</v>
      </c>
      <c r="AA31" s="580"/>
      <c r="AB31" s="581"/>
      <c r="AC31" s="581"/>
      <c r="AD31" s="581"/>
      <c r="AE31" s="582"/>
      <c r="AF31" s="251" t="s">
        <v>1</v>
      </c>
      <c r="AG31" s="670"/>
      <c r="AH31" s="670"/>
      <c r="AI31" s="110"/>
      <c r="AJ31" s="141"/>
      <c r="AK31" s="137"/>
      <c r="AL31" s="137"/>
    </row>
    <row r="32" spans="1:38">
      <c r="A32" s="317"/>
      <c r="B32" s="678"/>
      <c r="C32" s="138"/>
      <c r="D32" s="244">
        <v>24</v>
      </c>
      <c r="E32" s="612" t="s">
        <v>233</v>
      </c>
      <c r="F32" s="613"/>
      <c r="G32" s="613"/>
      <c r="H32" s="613"/>
      <c r="I32" s="613"/>
      <c r="J32" s="613"/>
      <c r="K32" s="613"/>
      <c r="L32" s="613"/>
      <c r="M32" s="613"/>
      <c r="N32" s="613"/>
      <c r="O32" s="613"/>
      <c r="P32" s="613"/>
      <c r="Q32" s="613"/>
      <c r="R32" s="613"/>
      <c r="S32" s="613"/>
      <c r="T32" s="613"/>
      <c r="U32" s="613"/>
      <c r="V32" s="613"/>
      <c r="W32" s="613"/>
      <c r="X32" s="613"/>
      <c r="Y32" s="614"/>
      <c r="Z32" s="239">
        <v>201</v>
      </c>
      <c r="AA32" s="580"/>
      <c r="AB32" s="581"/>
      <c r="AC32" s="581"/>
      <c r="AD32" s="581"/>
      <c r="AE32" s="582"/>
      <c r="AF32" s="251" t="s">
        <v>1</v>
      </c>
      <c r="AG32" s="670"/>
      <c r="AH32" s="670"/>
      <c r="AI32" s="110"/>
      <c r="AJ32" s="141"/>
      <c r="AK32" s="137"/>
      <c r="AL32" s="137"/>
    </row>
    <row r="33" spans="1:38">
      <c r="A33" s="317"/>
      <c r="B33" s="678"/>
      <c r="C33" s="138"/>
      <c r="D33" s="139">
        <v>25</v>
      </c>
      <c r="E33" s="612" t="s">
        <v>234</v>
      </c>
      <c r="F33" s="613"/>
      <c r="G33" s="613"/>
      <c r="H33" s="613"/>
      <c r="I33" s="613"/>
      <c r="J33" s="613"/>
      <c r="K33" s="613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W33" s="613"/>
      <c r="X33" s="613"/>
      <c r="Y33" s="614"/>
      <c r="Z33" s="239">
        <v>1035</v>
      </c>
      <c r="AA33" s="580"/>
      <c r="AB33" s="581"/>
      <c r="AC33" s="581"/>
      <c r="AD33" s="581"/>
      <c r="AE33" s="582"/>
      <c r="AF33" s="251" t="s">
        <v>1</v>
      </c>
      <c r="AG33" s="670"/>
      <c r="AH33" s="670"/>
      <c r="AI33" s="110"/>
      <c r="AJ33" s="141"/>
      <c r="AK33" s="137"/>
      <c r="AL33" s="137"/>
    </row>
    <row r="34" spans="1:38">
      <c r="A34" s="317"/>
      <c r="B34" s="678"/>
      <c r="C34" s="142"/>
      <c r="D34" s="244">
        <v>26</v>
      </c>
      <c r="E34" s="612" t="s">
        <v>235</v>
      </c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613"/>
      <c r="U34" s="613"/>
      <c r="V34" s="613"/>
      <c r="W34" s="613"/>
      <c r="X34" s="613"/>
      <c r="Y34" s="614"/>
      <c r="Z34" s="239">
        <v>910</v>
      </c>
      <c r="AA34" s="580"/>
      <c r="AB34" s="581"/>
      <c r="AC34" s="581"/>
      <c r="AD34" s="581"/>
      <c r="AE34" s="582"/>
      <c r="AF34" s="251" t="s">
        <v>1</v>
      </c>
      <c r="AG34" s="670"/>
      <c r="AH34" s="670"/>
      <c r="AI34" s="110"/>
      <c r="AJ34" s="141"/>
      <c r="AK34" s="137"/>
      <c r="AL34" s="137"/>
    </row>
    <row r="35" spans="1:38">
      <c r="A35" s="317"/>
      <c r="B35" s="678"/>
      <c r="C35" s="142"/>
      <c r="D35" s="123"/>
      <c r="E35" s="612" t="s">
        <v>236</v>
      </c>
      <c r="F35" s="613"/>
      <c r="G35" s="613"/>
      <c r="H35" s="613"/>
      <c r="I35" s="613"/>
      <c r="J35" s="613"/>
      <c r="K35" s="613"/>
      <c r="L35" s="613"/>
      <c r="M35" s="613"/>
      <c r="N35" s="613"/>
      <c r="O35" s="613"/>
      <c r="P35" s="613"/>
      <c r="Q35" s="613"/>
      <c r="R35" s="613"/>
      <c r="S35" s="613"/>
      <c r="T35" s="613"/>
      <c r="U35" s="613"/>
      <c r="V35" s="613"/>
      <c r="W35" s="613"/>
      <c r="X35" s="613"/>
      <c r="Y35" s="614"/>
      <c r="Z35" s="239">
        <v>1036</v>
      </c>
      <c r="AA35" s="580"/>
      <c r="AB35" s="581"/>
      <c r="AC35" s="581"/>
      <c r="AD35" s="581"/>
      <c r="AE35" s="582"/>
      <c r="AF35" s="252" t="s">
        <v>2</v>
      </c>
      <c r="AG35" s="243"/>
      <c r="AH35" s="243"/>
      <c r="AI35" s="110"/>
      <c r="AJ35" s="141"/>
      <c r="AK35" s="137"/>
      <c r="AL35" s="137"/>
    </row>
    <row r="36" spans="1:38" ht="15" customHeight="1">
      <c r="A36" s="317"/>
      <c r="B36" s="678"/>
      <c r="C36" s="691" t="s">
        <v>237</v>
      </c>
      <c r="D36" s="244">
        <v>27</v>
      </c>
      <c r="E36" s="694" t="s">
        <v>238</v>
      </c>
      <c r="F36" s="695"/>
      <c r="G36" s="695"/>
      <c r="H36" s="695"/>
      <c r="I36" s="695"/>
      <c r="J36" s="695"/>
      <c r="K36" s="695"/>
      <c r="L36" s="695"/>
      <c r="M36" s="695"/>
      <c r="N36" s="695"/>
      <c r="O36" s="695"/>
      <c r="P36" s="695"/>
      <c r="Q36" s="695"/>
      <c r="R36" s="695"/>
      <c r="S36" s="695"/>
      <c r="T36" s="695"/>
      <c r="U36" s="695"/>
      <c r="V36" s="695"/>
      <c r="W36" s="695"/>
      <c r="X36" s="695"/>
      <c r="Y36" s="696"/>
      <c r="Z36" s="239">
        <v>1101</v>
      </c>
      <c r="AA36" s="580"/>
      <c r="AB36" s="581"/>
      <c r="AC36" s="581"/>
      <c r="AD36" s="581"/>
      <c r="AE36" s="582"/>
      <c r="AF36" s="252" t="s">
        <v>2</v>
      </c>
      <c r="AG36" s="670"/>
      <c r="AH36" s="670"/>
      <c r="AI36" s="110"/>
      <c r="AJ36" s="141"/>
      <c r="AK36" s="137"/>
      <c r="AL36" s="137"/>
    </row>
    <row r="37" spans="1:38">
      <c r="A37" s="317"/>
      <c r="B37" s="678"/>
      <c r="C37" s="692"/>
      <c r="D37" s="139">
        <v>28</v>
      </c>
      <c r="E37" s="612" t="s">
        <v>239</v>
      </c>
      <c r="F37" s="613"/>
      <c r="G37" s="613"/>
      <c r="H37" s="613"/>
      <c r="I37" s="613"/>
      <c r="J37" s="613"/>
      <c r="K37" s="613"/>
      <c r="L37" s="613"/>
      <c r="M37" s="613"/>
      <c r="N37" s="613"/>
      <c r="O37" s="613"/>
      <c r="P37" s="613"/>
      <c r="Q37" s="613"/>
      <c r="R37" s="613"/>
      <c r="S37" s="613"/>
      <c r="T37" s="613"/>
      <c r="U37" s="613"/>
      <c r="V37" s="613"/>
      <c r="W37" s="613"/>
      <c r="X37" s="613"/>
      <c r="Y37" s="614"/>
      <c r="Z37" s="239">
        <v>135</v>
      </c>
      <c r="AA37" s="580"/>
      <c r="AB37" s="581"/>
      <c r="AC37" s="581"/>
      <c r="AD37" s="581"/>
      <c r="AE37" s="582"/>
      <c r="AF37" s="252" t="s">
        <v>2</v>
      </c>
      <c r="AG37" s="670"/>
      <c r="AH37" s="670"/>
      <c r="AI37" s="110"/>
      <c r="AJ37" s="141"/>
      <c r="AK37" s="137"/>
      <c r="AL37" s="137"/>
    </row>
    <row r="38" spans="1:38">
      <c r="A38" s="317"/>
      <c r="B38" s="678"/>
      <c r="C38" s="692"/>
      <c r="D38" s="244">
        <v>29</v>
      </c>
      <c r="E38" s="612" t="s">
        <v>240</v>
      </c>
      <c r="F38" s="613"/>
      <c r="G38" s="613"/>
      <c r="H38" s="613"/>
      <c r="I38" s="613"/>
      <c r="J38" s="613"/>
      <c r="K38" s="613"/>
      <c r="L38" s="613"/>
      <c r="M38" s="613"/>
      <c r="N38" s="613"/>
      <c r="O38" s="613"/>
      <c r="P38" s="613"/>
      <c r="Q38" s="613"/>
      <c r="R38" s="613"/>
      <c r="S38" s="613"/>
      <c r="T38" s="613"/>
      <c r="U38" s="613"/>
      <c r="V38" s="613"/>
      <c r="W38" s="613"/>
      <c r="X38" s="613"/>
      <c r="Y38" s="614"/>
      <c r="Z38" s="239">
        <v>136</v>
      </c>
      <c r="AA38" s="580"/>
      <c r="AB38" s="581"/>
      <c r="AC38" s="581"/>
      <c r="AD38" s="581"/>
      <c r="AE38" s="582"/>
      <c r="AF38" s="252" t="s">
        <v>2</v>
      </c>
      <c r="AG38" s="670"/>
      <c r="AH38" s="670"/>
      <c r="AI38" s="110"/>
      <c r="AJ38" s="141"/>
      <c r="AK38" s="137"/>
      <c r="AL38" s="137"/>
    </row>
    <row r="39" spans="1:38">
      <c r="A39" s="317"/>
      <c r="B39" s="678"/>
      <c r="C39" s="692"/>
      <c r="D39" s="139">
        <v>30</v>
      </c>
      <c r="E39" s="612" t="s">
        <v>241</v>
      </c>
      <c r="F39" s="613"/>
      <c r="G39" s="613"/>
      <c r="H39" s="613"/>
      <c r="I39" s="613"/>
      <c r="J39" s="613"/>
      <c r="K39" s="613"/>
      <c r="L39" s="613"/>
      <c r="M39" s="613"/>
      <c r="N39" s="613"/>
      <c r="O39" s="613"/>
      <c r="P39" s="613"/>
      <c r="Q39" s="613"/>
      <c r="R39" s="613"/>
      <c r="S39" s="613"/>
      <c r="T39" s="613"/>
      <c r="U39" s="613"/>
      <c r="V39" s="613"/>
      <c r="W39" s="613"/>
      <c r="X39" s="613"/>
      <c r="Y39" s="614"/>
      <c r="Z39" s="239">
        <v>176</v>
      </c>
      <c r="AA39" s="580"/>
      <c r="AB39" s="581"/>
      <c r="AC39" s="581"/>
      <c r="AD39" s="581"/>
      <c r="AE39" s="582"/>
      <c r="AF39" s="252" t="s">
        <v>2</v>
      </c>
      <c r="AG39" s="670"/>
      <c r="AH39" s="670"/>
      <c r="AI39" s="110"/>
      <c r="AJ39" s="141"/>
      <c r="AK39" s="137"/>
      <c r="AL39" s="137"/>
    </row>
    <row r="40" spans="1:38">
      <c r="A40" s="317"/>
      <c r="B40" s="678"/>
      <c r="C40" s="692"/>
      <c r="D40" s="244">
        <v>31</v>
      </c>
      <c r="E40" s="612" t="s">
        <v>242</v>
      </c>
      <c r="F40" s="613"/>
      <c r="G40" s="613"/>
      <c r="H40" s="613"/>
      <c r="I40" s="613"/>
      <c r="J40" s="613"/>
      <c r="K40" s="613"/>
      <c r="L40" s="613"/>
      <c r="M40" s="613"/>
      <c r="N40" s="613"/>
      <c r="O40" s="613"/>
      <c r="P40" s="613"/>
      <c r="Q40" s="613"/>
      <c r="R40" s="613"/>
      <c r="S40" s="613"/>
      <c r="T40" s="613"/>
      <c r="U40" s="613"/>
      <c r="V40" s="613"/>
      <c r="W40" s="613"/>
      <c r="X40" s="613"/>
      <c r="Y40" s="614"/>
      <c r="Z40" s="239">
        <v>752</v>
      </c>
      <c r="AA40" s="580"/>
      <c r="AB40" s="581"/>
      <c r="AC40" s="581"/>
      <c r="AD40" s="581"/>
      <c r="AE40" s="582"/>
      <c r="AF40" s="252" t="s">
        <v>2</v>
      </c>
      <c r="AG40" s="670"/>
      <c r="AH40" s="670"/>
      <c r="AI40" s="110"/>
      <c r="AJ40" s="141"/>
      <c r="AK40" s="137"/>
      <c r="AL40" s="137"/>
    </row>
    <row r="41" spans="1:38">
      <c r="A41" s="317"/>
      <c r="B41" s="678"/>
      <c r="C41" s="692"/>
      <c r="D41" s="139">
        <v>32</v>
      </c>
      <c r="E41" s="612" t="s">
        <v>243</v>
      </c>
      <c r="F41" s="613"/>
      <c r="G41" s="613"/>
      <c r="H41" s="613"/>
      <c r="I41" s="613"/>
      <c r="J41" s="613"/>
      <c r="K41" s="613"/>
      <c r="L41" s="613"/>
      <c r="M41" s="613"/>
      <c r="N41" s="613"/>
      <c r="O41" s="613"/>
      <c r="P41" s="613"/>
      <c r="Q41" s="613"/>
      <c r="R41" s="613"/>
      <c r="S41" s="613"/>
      <c r="T41" s="613"/>
      <c r="U41" s="613"/>
      <c r="V41" s="613"/>
      <c r="W41" s="613"/>
      <c r="X41" s="613"/>
      <c r="Y41" s="614"/>
      <c r="Z41" s="239">
        <v>608</v>
      </c>
      <c r="AA41" s="580"/>
      <c r="AB41" s="581"/>
      <c r="AC41" s="581"/>
      <c r="AD41" s="581"/>
      <c r="AE41" s="582"/>
      <c r="AF41" s="252" t="s">
        <v>2</v>
      </c>
      <c r="AG41" s="670"/>
      <c r="AH41" s="670"/>
      <c r="AI41" s="110"/>
      <c r="AJ41" s="141"/>
      <c r="AK41" s="137"/>
      <c r="AL41" s="137"/>
    </row>
    <row r="42" spans="1:38" ht="16.350000000000001" customHeight="1">
      <c r="A42" s="317"/>
      <c r="B42" s="678"/>
      <c r="C42" s="692"/>
      <c r="D42" s="139">
        <v>33</v>
      </c>
      <c r="E42" s="698" t="s">
        <v>244</v>
      </c>
      <c r="F42" s="699"/>
      <c r="G42" s="699"/>
      <c r="H42" s="699"/>
      <c r="I42" s="699"/>
      <c r="J42" s="699"/>
      <c r="K42" s="699"/>
      <c r="L42" s="699"/>
      <c r="M42" s="699"/>
      <c r="N42" s="699"/>
      <c r="O42" s="699"/>
      <c r="P42" s="699"/>
      <c r="Q42" s="699"/>
      <c r="R42" s="699"/>
      <c r="S42" s="699"/>
      <c r="T42" s="699"/>
      <c r="U42" s="699"/>
      <c r="V42" s="699"/>
      <c r="W42" s="699"/>
      <c r="X42" s="699"/>
      <c r="Y42" s="700"/>
      <c r="Z42" s="239">
        <v>1636</v>
      </c>
      <c r="AA42" s="580"/>
      <c r="AB42" s="581"/>
      <c r="AC42" s="581"/>
      <c r="AD42" s="581"/>
      <c r="AE42" s="582"/>
      <c r="AF42" s="252" t="s">
        <v>2</v>
      </c>
      <c r="AG42" s="697"/>
      <c r="AH42" s="697"/>
      <c r="AI42" s="110"/>
      <c r="AJ42" s="144"/>
      <c r="AK42" s="137"/>
      <c r="AL42" s="137"/>
    </row>
    <row r="43" spans="1:38">
      <c r="A43" s="317"/>
      <c r="B43" s="678"/>
      <c r="C43" s="692"/>
      <c r="D43" s="139">
        <v>34</v>
      </c>
      <c r="E43" s="612" t="s">
        <v>245</v>
      </c>
      <c r="F43" s="613"/>
      <c r="G43" s="613"/>
      <c r="H43" s="613"/>
      <c r="I43" s="613"/>
      <c r="J43" s="613"/>
      <c r="K43" s="613"/>
      <c r="L43" s="613"/>
      <c r="M43" s="613"/>
      <c r="N43" s="613"/>
      <c r="O43" s="613"/>
      <c r="P43" s="613"/>
      <c r="Q43" s="613"/>
      <c r="R43" s="613"/>
      <c r="S43" s="613"/>
      <c r="T43" s="613"/>
      <c r="U43" s="613"/>
      <c r="V43" s="613"/>
      <c r="W43" s="613"/>
      <c r="X43" s="613"/>
      <c r="Y43" s="614"/>
      <c r="Z43" s="239">
        <v>1637</v>
      </c>
      <c r="AA43" s="580"/>
      <c r="AB43" s="581"/>
      <c r="AC43" s="581"/>
      <c r="AD43" s="581"/>
      <c r="AE43" s="582"/>
      <c r="AF43" s="252" t="s">
        <v>2</v>
      </c>
      <c r="AG43" s="697"/>
      <c r="AH43" s="697"/>
      <c r="AI43" s="110"/>
      <c r="AJ43" s="144"/>
      <c r="AK43" s="137"/>
      <c r="AL43" s="137"/>
    </row>
    <row r="44" spans="1:38">
      <c r="A44" s="317"/>
      <c r="B44" s="678"/>
      <c r="C44" s="692"/>
      <c r="D44" s="139">
        <v>35</v>
      </c>
      <c r="E44" s="612" t="s">
        <v>246</v>
      </c>
      <c r="F44" s="613"/>
      <c r="G44" s="613"/>
      <c r="H44" s="613"/>
      <c r="I44" s="613"/>
      <c r="J44" s="613"/>
      <c r="K44" s="613"/>
      <c r="L44" s="613"/>
      <c r="M44" s="613"/>
      <c r="N44" s="613"/>
      <c r="O44" s="613"/>
      <c r="P44" s="613"/>
      <c r="Q44" s="613"/>
      <c r="R44" s="613"/>
      <c r="S44" s="613"/>
      <c r="T44" s="613"/>
      <c r="U44" s="613"/>
      <c r="V44" s="613"/>
      <c r="W44" s="613"/>
      <c r="X44" s="613"/>
      <c r="Y44" s="614"/>
      <c r="Z44" s="239">
        <v>1638</v>
      </c>
      <c r="AA44" s="580"/>
      <c r="AB44" s="581"/>
      <c r="AC44" s="581"/>
      <c r="AD44" s="581"/>
      <c r="AE44" s="582"/>
      <c r="AF44" s="252" t="s">
        <v>2</v>
      </c>
      <c r="AG44" s="697"/>
      <c r="AH44" s="697"/>
      <c r="AI44" s="110"/>
      <c r="AJ44" s="144"/>
      <c r="AK44" s="137"/>
      <c r="AL44" s="137"/>
    </row>
    <row r="45" spans="1:38">
      <c r="A45" s="317"/>
      <c r="B45" s="678"/>
      <c r="C45" s="692"/>
      <c r="D45" s="244">
        <v>36</v>
      </c>
      <c r="E45" s="612" t="s">
        <v>247</v>
      </c>
      <c r="F45" s="613"/>
      <c r="G45" s="613"/>
      <c r="H45" s="613"/>
      <c r="I45" s="613"/>
      <c r="J45" s="613"/>
      <c r="K45" s="613"/>
      <c r="L45" s="613"/>
      <c r="M45" s="613"/>
      <c r="N45" s="613"/>
      <c r="O45" s="613"/>
      <c r="P45" s="613"/>
      <c r="Q45" s="613"/>
      <c r="R45" s="613"/>
      <c r="S45" s="613"/>
      <c r="T45" s="613"/>
      <c r="U45" s="613"/>
      <c r="V45" s="613"/>
      <c r="W45" s="613"/>
      <c r="X45" s="613"/>
      <c r="Y45" s="614"/>
      <c r="Z45" s="239">
        <v>895</v>
      </c>
      <c r="AA45" s="580"/>
      <c r="AB45" s="581"/>
      <c r="AC45" s="581"/>
      <c r="AD45" s="581"/>
      <c r="AE45" s="582"/>
      <c r="AF45" s="252" t="s">
        <v>2</v>
      </c>
      <c r="AG45" s="670"/>
      <c r="AH45" s="670"/>
      <c r="AI45" s="110"/>
      <c r="AJ45" s="141"/>
      <c r="AK45" s="137"/>
      <c r="AL45" s="137"/>
    </row>
    <row r="46" spans="1:38">
      <c r="A46" s="317"/>
      <c r="B46" s="678"/>
      <c r="C46" s="692"/>
      <c r="D46" s="139">
        <v>37</v>
      </c>
      <c r="E46" s="612" t="s">
        <v>248</v>
      </c>
      <c r="F46" s="613"/>
      <c r="G46" s="613"/>
      <c r="H46" s="613"/>
      <c r="I46" s="613"/>
      <c r="J46" s="613"/>
      <c r="K46" s="613"/>
      <c r="L46" s="613"/>
      <c r="M46" s="613"/>
      <c r="N46" s="613"/>
      <c r="O46" s="613"/>
      <c r="P46" s="613"/>
      <c r="Q46" s="613"/>
      <c r="R46" s="613"/>
      <c r="S46" s="613"/>
      <c r="T46" s="613"/>
      <c r="U46" s="613"/>
      <c r="V46" s="613"/>
      <c r="W46" s="613"/>
      <c r="X46" s="613"/>
      <c r="Y46" s="614"/>
      <c r="Z46" s="239">
        <v>867</v>
      </c>
      <c r="AA46" s="580"/>
      <c r="AB46" s="581"/>
      <c r="AC46" s="581"/>
      <c r="AD46" s="581"/>
      <c r="AE46" s="582"/>
      <c r="AF46" s="252" t="s">
        <v>2</v>
      </c>
      <c r="AG46" s="670"/>
      <c r="AH46" s="670"/>
      <c r="AI46" s="110"/>
      <c r="AJ46" s="141"/>
      <c r="AK46" s="137"/>
      <c r="AL46" s="137"/>
    </row>
    <row r="47" spans="1:38">
      <c r="A47" s="317"/>
      <c r="B47" s="678"/>
      <c r="C47" s="692"/>
      <c r="D47" s="244">
        <v>38</v>
      </c>
      <c r="E47" s="612" t="s">
        <v>249</v>
      </c>
      <c r="F47" s="613"/>
      <c r="G47" s="613"/>
      <c r="H47" s="613"/>
      <c r="I47" s="613"/>
      <c r="J47" s="613"/>
      <c r="K47" s="613"/>
      <c r="L47" s="613"/>
      <c r="M47" s="613"/>
      <c r="N47" s="613"/>
      <c r="O47" s="613"/>
      <c r="P47" s="613"/>
      <c r="Q47" s="613"/>
      <c r="R47" s="613"/>
      <c r="S47" s="613"/>
      <c r="T47" s="613"/>
      <c r="U47" s="613"/>
      <c r="V47" s="613"/>
      <c r="W47" s="613"/>
      <c r="X47" s="613"/>
      <c r="Y47" s="614"/>
      <c r="Z47" s="239">
        <v>609</v>
      </c>
      <c r="AA47" s="580"/>
      <c r="AB47" s="581"/>
      <c r="AC47" s="581"/>
      <c r="AD47" s="581"/>
      <c r="AE47" s="582"/>
      <c r="AF47" s="252" t="s">
        <v>2</v>
      </c>
      <c r="AG47" s="670"/>
      <c r="AH47" s="670"/>
      <c r="AI47" s="110"/>
      <c r="AJ47" s="141"/>
      <c r="AK47" s="137"/>
      <c r="AL47" s="137"/>
    </row>
    <row r="48" spans="1:38">
      <c r="A48" s="317"/>
      <c r="B48" s="678"/>
      <c r="C48" s="692"/>
      <c r="D48" s="139">
        <v>39</v>
      </c>
      <c r="E48" s="612" t="s">
        <v>250</v>
      </c>
      <c r="F48" s="613"/>
      <c r="G48" s="613"/>
      <c r="H48" s="613"/>
      <c r="I48" s="613"/>
      <c r="J48" s="613"/>
      <c r="K48" s="613"/>
      <c r="L48" s="613"/>
      <c r="M48" s="613"/>
      <c r="N48" s="613"/>
      <c r="O48" s="613"/>
      <c r="P48" s="613"/>
      <c r="Q48" s="613"/>
      <c r="R48" s="613"/>
      <c r="S48" s="613"/>
      <c r="T48" s="613"/>
      <c r="U48" s="613"/>
      <c r="V48" s="613"/>
      <c r="W48" s="613"/>
      <c r="X48" s="613"/>
      <c r="Y48" s="614"/>
      <c r="Z48" s="239">
        <v>1639</v>
      </c>
      <c r="AA48" s="580"/>
      <c r="AB48" s="581"/>
      <c r="AC48" s="581"/>
      <c r="AD48" s="581"/>
      <c r="AE48" s="582"/>
      <c r="AF48" s="252" t="s">
        <v>2</v>
      </c>
      <c r="AG48" s="697"/>
      <c r="AH48" s="697"/>
      <c r="AI48" s="110"/>
      <c r="AJ48" s="141"/>
      <c r="AK48" s="137"/>
      <c r="AL48" s="137"/>
    </row>
    <row r="49" spans="1:110">
      <c r="A49" s="317"/>
      <c r="B49" s="678"/>
      <c r="C49" s="692"/>
      <c r="D49" s="139">
        <v>40</v>
      </c>
      <c r="E49" s="612" t="s">
        <v>251</v>
      </c>
      <c r="F49" s="613"/>
      <c r="G49" s="613"/>
      <c r="H49" s="613"/>
      <c r="I49" s="613"/>
      <c r="J49" s="613"/>
      <c r="K49" s="613"/>
      <c r="L49" s="613"/>
      <c r="M49" s="613"/>
      <c r="N49" s="613"/>
      <c r="O49" s="613"/>
      <c r="P49" s="613"/>
      <c r="Q49" s="613"/>
      <c r="R49" s="613"/>
      <c r="S49" s="613"/>
      <c r="T49" s="613"/>
      <c r="U49" s="613"/>
      <c r="V49" s="613"/>
      <c r="W49" s="613"/>
      <c r="X49" s="613"/>
      <c r="Y49" s="614"/>
      <c r="Z49" s="239">
        <v>1018</v>
      </c>
      <c r="AA49" s="580"/>
      <c r="AB49" s="581"/>
      <c r="AC49" s="581"/>
      <c r="AD49" s="581"/>
      <c r="AE49" s="582"/>
      <c r="AF49" s="252" t="s">
        <v>2</v>
      </c>
      <c r="AG49" s="670"/>
      <c r="AH49" s="670"/>
      <c r="AI49" s="110"/>
      <c r="AJ49" s="145"/>
      <c r="AK49" s="137"/>
      <c r="AL49" s="137"/>
    </row>
    <row r="50" spans="1:110">
      <c r="A50" s="317"/>
      <c r="B50" s="678"/>
      <c r="C50" s="692"/>
      <c r="D50" s="244">
        <v>41</v>
      </c>
      <c r="E50" s="612" t="s">
        <v>252</v>
      </c>
      <c r="F50" s="613"/>
      <c r="G50" s="613"/>
      <c r="H50" s="613"/>
      <c r="I50" s="613"/>
      <c r="J50" s="613"/>
      <c r="K50" s="613"/>
      <c r="L50" s="613"/>
      <c r="M50" s="613"/>
      <c r="N50" s="613"/>
      <c r="O50" s="613"/>
      <c r="P50" s="613"/>
      <c r="Q50" s="613"/>
      <c r="R50" s="613"/>
      <c r="S50" s="613"/>
      <c r="T50" s="613"/>
      <c r="U50" s="613"/>
      <c r="V50" s="613"/>
      <c r="W50" s="613"/>
      <c r="X50" s="613"/>
      <c r="Y50" s="614"/>
      <c r="Z50" s="239">
        <v>162</v>
      </c>
      <c r="AA50" s="580"/>
      <c r="AB50" s="581"/>
      <c r="AC50" s="581"/>
      <c r="AD50" s="581"/>
      <c r="AE50" s="582"/>
      <c r="AF50" s="252" t="s">
        <v>2</v>
      </c>
      <c r="AG50" s="670"/>
      <c r="AH50" s="670"/>
      <c r="AI50" s="110"/>
      <c r="AJ50" s="141"/>
      <c r="AK50" s="137"/>
      <c r="AL50" s="137"/>
    </row>
    <row r="51" spans="1:110">
      <c r="A51" s="317"/>
      <c r="B51" s="678"/>
      <c r="C51" s="692"/>
      <c r="D51" s="139">
        <v>42</v>
      </c>
      <c r="E51" s="612" t="s">
        <v>253</v>
      </c>
      <c r="F51" s="613"/>
      <c r="G51" s="613"/>
      <c r="H51" s="613"/>
      <c r="I51" s="613"/>
      <c r="J51" s="613"/>
      <c r="K51" s="613"/>
      <c r="L51" s="613"/>
      <c r="M51" s="613"/>
      <c r="N51" s="613"/>
      <c r="O51" s="613"/>
      <c r="P51" s="613"/>
      <c r="Q51" s="613"/>
      <c r="R51" s="613"/>
      <c r="S51" s="613"/>
      <c r="T51" s="613"/>
      <c r="U51" s="613"/>
      <c r="V51" s="613"/>
      <c r="W51" s="613"/>
      <c r="X51" s="613"/>
      <c r="Y51" s="614"/>
      <c r="Z51" s="239">
        <v>174</v>
      </c>
      <c r="AA51" s="580">
        <v>0</v>
      </c>
      <c r="AB51" s="581"/>
      <c r="AC51" s="581"/>
      <c r="AD51" s="581"/>
      <c r="AE51" s="582"/>
      <c r="AF51" s="252" t="s">
        <v>2</v>
      </c>
      <c r="AG51" s="670"/>
      <c r="AH51" s="670"/>
      <c r="AI51" s="110"/>
      <c r="AJ51" s="141"/>
      <c r="AK51" s="137"/>
      <c r="AL51" s="137"/>
    </row>
    <row r="52" spans="1:110">
      <c r="A52" s="317"/>
      <c r="B52" s="678"/>
      <c r="C52" s="692"/>
      <c r="D52" s="244">
        <v>43</v>
      </c>
      <c r="E52" s="612" t="s">
        <v>254</v>
      </c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4"/>
      <c r="Z52" s="239">
        <v>610</v>
      </c>
      <c r="AA52" s="580"/>
      <c r="AB52" s="581"/>
      <c r="AC52" s="581"/>
      <c r="AD52" s="581"/>
      <c r="AE52" s="582"/>
      <c r="AF52" s="252" t="s">
        <v>2</v>
      </c>
      <c r="AG52" s="670"/>
      <c r="AH52" s="670"/>
      <c r="AI52" s="110"/>
      <c r="AJ52" s="141"/>
      <c r="AK52" s="137"/>
      <c r="AL52" s="137"/>
    </row>
    <row r="53" spans="1:110">
      <c r="A53" s="317"/>
      <c r="B53" s="678"/>
      <c r="C53" s="692"/>
      <c r="D53" s="139">
        <v>44</v>
      </c>
      <c r="E53" s="612" t="s">
        <v>255</v>
      </c>
      <c r="F53" s="613"/>
      <c r="G53" s="613"/>
      <c r="H53" s="613"/>
      <c r="I53" s="613"/>
      <c r="J53" s="613"/>
      <c r="K53" s="613"/>
      <c r="L53" s="613"/>
      <c r="M53" s="613"/>
      <c r="N53" s="613"/>
      <c r="O53" s="613"/>
      <c r="P53" s="613"/>
      <c r="Q53" s="613"/>
      <c r="R53" s="613"/>
      <c r="S53" s="613"/>
      <c r="T53" s="613"/>
      <c r="U53" s="613"/>
      <c r="V53" s="613"/>
      <c r="W53" s="613"/>
      <c r="X53" s="613"/>
      <c r="Y53" s="614"/>
      <c r="Z53" s="239">
        <v>746</v>
      </c>
      <c r="AA53" s="580"/>
      <c r="AB53" s="581"/>
      <c r="AC53" s="581"/>
      <c r="AD53" s="581"/>
      <c r="AE53" s="582"/>
      <c r="AF53" s="252" t="s">
        <v>2</v>
      </c>
      <c r="AG53" s="670"/>
      <c r="AH53" s="670"/>
      <c r="AI53" s="110"/>
      <c r="AJ53" s="145"/>
      <c r="AK53" s="137"/>
      <c r="AL53" s="137"/>
    </row>
    <row r="54" spans="1:110">
      <c r="A54" s="317"/>
      <c r="B54" s="678"/>
      <c r="C54" s="692"/>
      <c r="D54" s="244">
        <v>45</v>
      </c>
      <c r="E54" s="612" t="s">
        <v>256</v>
      </c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4"/>
      <c r="Z54" s="239">
        <v>866</v>
      </c>
      <c r="AA54" s="580"/>
      <c r="AB54" s="581"/>
      <c r="AC54" s="581"/>
      <c r="AD54" s="581"/>
      <c r="AE54" s="582"/>
      <c r="AF54" s="252" t="s">
        <v>2</v>
      </c>
      <c r="AG54" s="670"/>
      <c r="AH54" s="670"/>
      <c r="AI54" s="110"/>
      <c r="AJ54" s="141"/>
      <c r="AK54" s="137"/>
      <c r="AL54" s="137"/>
    </row>
    <row r="55" spans="1:110">
      <c r="A55" s="317"/>
      <c r="B55" s="678"/>
      <c r="C55" s="693"/>
      <c r="D55" s="139">
        <v>46</v>
      </c>
      <c r="E55" s="612" t="s">
        <v>257</v>
      </c>
      <c r="F55" s="613"/>
      <c r="G55" s="613"/>
      <c r="H55" s="613"/>
      <c r="I55" s="613"/>
      <c r="J55" s="613"/>
      <c r="K55" s="613"/>
      <c r="L55" s="613"/>
      <c r="M55" s="613"/>
      <c r="N55" s="613"/>
      <c r="O55" s="613"/>
      <c r="P55" s="613"/>
      <c r="Q55" s="613"/>
      <c r="R55" s="613"/>
      <c r="S55" s="613"/>
      <c r="T55" s="613"/>
      <c r="U55" s="613"/>
      <c r="V55" s="613"/>
      <c r="W55" s="613"/>
      <c r="X55" s="613"/>
      <c r="Y55" s="614"/>
      <c r="Z55" s="239">
        <v>607</v>
      </c>
      <c r="AA55" s="580"/>
      <c r="AB55" s="581"/>
      <c r="AC55" s="581"/>
      <c r="AD55" s="581"/>
      <c r="AE55" s="582"/>
      <c r="AF55" s="252" t="s">
        <v>2</v>
      </c>
      <c r="AG55" s="670"/>
      <c r="AH55" s="670"/>
      <c r="AI55" s="110"/>
      <c r="AJ55" s="141"/>
      <c r="AK55" s="137"/>
      <c r="AL55" s="137"/>
    </row>
    <row r="56" spans="1:110" ht="15.75" thickBot="1">
      <c r="A56" s="317"/>
      <c r="B56" s="679"/>
      <c r="C56" s="146"/>
      <c r="D56" s="129">
        <v>47</v>
      </c>
      <c r="E56" s="701" t="s">
        <v>258</v>
      </c>
      <c r="F56" s="702"/>
      <c r="G56" s="702"/>
      <c r="H56" s="702"/>
      <c r="I56" s="702"/>
      <c r="J56" s="702"/>
      <c r="K56" s="702"/>
      <c r="L56" s="702"/>
      <c r="M56" s="702"/>
      <c r="N56" s="702"/>
      <c r="O56" s="702"/>
      <c r="P56" s="702"/>
      <c r="Q56" s="702"/>
      <c r="R56" s="702"/>
      <c r="S56" s="702"/>
      <c r="T56" s="702"/>
      <c r="U56" s="702"/>
      <c r="V56" s="702"/>
      <c r="W56" s="702"/>
      <c r="X56" s="702"/>
      <c r="Y56" s="703"/>
      <c r="Z56" s="129">
        <v>304</v>
      </c>
      <c r="AA56" s="704">
        <f>SUM(AA29:AE34)-SUM(AA35:AE55)</f>
        <v>0</v>
      </c>
      <c r="AB56" s="705"/>
      <c r="AC56" s="705"/>
      <c r="AD56" s="705"/>
      <c r="AE56" s="706"/>
      <c r="AF56" s="253" t="s">
        <v>12</v>
      </c>
      <c r="AG56" s="707"/>
      <c r="AH56" s="707"/>
      <c r="AI56" s="115"/>
      <c r="AJ56" s="147"/>
      <c r="AK56" s="148"/>
      <c r="AL56" s="149"/>
    </row>
    <row r="57" spans="1:110" ht="15" customHeight="1" thickTop="1">
      <c r="A57" s="317"/>
      <c r="B57" s="715" t="s">
        <v>259</v>
      </c>
      <c r="C57" s="150"/>
      <c r="D57" s="151">
        <v>48</v>
      </c>
      <c r="E57" s="718" t="s">
        <v>260</v>
      </c>
      <c r="F57" s="719"/>
      <c r="G57" s="719"/>
      <c r="H57" s="719"/>
      <c r="I57" s="719"/>
      <c r="J57" s="719"/>
      <c r="K57" s="719"/>
      <c r="L57" s="719"/>
      <c r="M57" s="719"/>
      <c r="N57" s="719"/>
      <c r="O57" s="719"/>
      <c r="P57" s="719"/>
      <c r="Q57" s="719"/>
      <c r="R57" s="719"/>
      <c r="S57" s="719"/>
      <c r="T57" s="720"/>
      <c r="U57" s="152"/>
      <c r="V57" s="718" t="s">
        <v>261</v>
      </c>
      <c r="W57" s="719"/>
      <c r="X57" s="719"/>
      <c r="Y57" s="720"/>
      <c r="Z57" s="152"/>
      <c r="AA57" s="721" t="s">
        <v>262</v>
      </c>
      <c r="AB57" s="722"/>
      <c r="AC57" s="722"/>
      <c r="AD57" s="722"/>
      <c r="AE57" s="723"/>
      <c r="AF57" s="153">
        <v>31</v>
      </c>
      <c r="AG57" s="724">
        <f>+MAX(AA56,0)</f>
        <v>0</v>
      </c>
      <c r="AH57" s="725"/>
      <c r="AI57" s="725"/>
      <c r="AJ57" s="725"/>
      <c r="AK57" s="726"/>
      <c r="AL57" s="154" t="s">
        <v>1</v>
      </c>
    </row>
    <row r="58" spans="1:110" ht="15" customHeight="1">
      <c r="A58" s="317"/>
      <c r="B58" s="716"/>
      <c r="C58" s="693" t="s">
        <v>263</v>
      </c>
      <c r="D58" s="244">
        <v>49</v>
      </c>
      <c r="E58" s="586" t="s">
        <v>264</v>
      </c>
      <c r="F58" s="587"/>
      <c r="G58" s="587"/>
      <c r="H58" s="587"/>
      <c r="I58" s="587"/>
      <c r="J58" s="587"/>
      <c r="K58" s="587"/>
      <c r="L58" s="587"/>
      <c r="M58" s="587"/>
      <c r="N58" s="587"/>
      <c r="O58" s="587"/>
      <c r="P58" s="587"/>
      <c r="Q58" s="587"/>
      <c r="R58" s="587"/>
      <c r="S58" s="587"/>
      <c r="T58" s="611"/>
      <c r="U58" s="239">
        <v>18</v>
      </c>
      <c r="V58" s="708"/>
      <c r="W58" s="709"/>
      <c r="X58" s="709"/>
      <c r="Y58" s="710"/>
      <c r="Z58" s="239">
        <v>19</v>
      </c>
      <c r="AA58" s="711"/>
      <c r="AB58" s="712"/>
      <c r="AC58" s="712"/>
      <c r="AD58" s="712"/>
      <c r="AE58" s="713"/>
      <c r="AF58" s="155">
        <v>20</v>
      </c>
      <c r="AG58" s="714"/>
      <c r="AH58" s="714"/>
      <c r="AI58" s="714"/>
      <c r="AJ58" s="714"/>
      <c r="AK58" s="714"/>
      <c r="AL58" s="119" t="s">
        <v>1</v>
      </c>
    </row>
    <row r="59" spans="1:110" ht="15" customHeight="1">
      <c r="A59" s="317"/>
      <c r="B59" s="716"/>
      <c r="C59" s="693"/>
      <c r="D59" s="244">
        <v>50</v>
      </c>
      <c r="E59" s="586" t="s">
        <v>265</v>
      </c>
      <c r="F59" s="587"/>
      <c r="G59" s="587"/>
      <c r="H59" s="587"/>
      <c r="I59" s="587"/>
      <c r="J59" s="587"/>
      <c r="K59" s="587"/>
      <c r="L59" s="587"/>
      <c r="M59" s="587"/>
      <c r="N59" s="587"/>
      <c r="O59" s="587"/>
      <c r="P59" s="587"/>
      <c r="Q59" s="587"/>
      <c r="R59" s="587"/>
      <c r="S59" s="587"/>
      <c r="T59" s="611"/>
      <c r="U59" s="239">
        <v>1109</v>
      </c>
      <c r="V59" s="708"/>
      <c r="W59" s="709"/>
      <c r="X59" s="709"/>
      <c r="Y59" s="710"/>
      <c r="Z59" s="239">
        <v>1111</v>
      </c>
      <c r="AA59" s="711"/>
      <c r="AB59" s="712"/>
      <c r="AC59" s="712"/>
      <c r="AD59" s="712"/>
      <c r="AE59" s="713"/>
      <c r="AF59" s="155">
        <v>1113</v>
      </c>
      <c r="AG59" s="714"/>
      <c r="AH59" s="714"/>
      <c r="AI59" s="714"/>
      <c r="AJ59" s="714"/>
      <c r="AK59" s="714"/>
      <c r="AL59" s="119" t="s">
        <v>1</v>
      </c>
    </row>
    <row r="60" spans="1:110" s="156" customFormat="1" ht="18" customHeight="1">
      <c r="A60" s="318"/>
      <c r="B60" s="716"/>
      <c r="C60" s="693"/>
      <c r="D60" s="244">
        <v>51</v>
      </c>
      <c r="E60" s="586" t="s">
        <v>266</v>
      </c>
      <c r="F60" s="587"/>
      <c r="G60" s="587"/>
      <c r="H60" s="587"/>
      <c r="I60" s="587"/>
      <c r="J60" s="587"/>
      <c r="K60" s="587"/>
      <c r="L60" s="587"/>
      <c r="M60" s="587"/>
      <c r="N60" s="587"/>
      <c r="O60" s="587"/>
      <c r="P60" s="587"/>
      <c r="Q60" s="587"/>
      <c r="R60" s="587"/>
      <c r="S60" s="587"/>
      <c r="T60" s="611"/>
      <c r="U60" s="239">
        <v>1640</v>
      </c>
      <c r="V60" s="708"/>
      <c r="W60" s="709"/>
      <c r="X60" s="709"/>
      <c r="Y60" s="710"/>
      <c r="Z60" s="239">
        <v>1641</v>
      </c>
      <c r="AA60" s="711"/>
      <c r="AB60" s="712"/>
      <c r="AC60" s="712"/>
      <c r="AD60" s="712"/>
      <c r="AE60" s="713"/>
      <c r="AF60" s="155">
        <v>1642</v>
      </c>
      <c r="AG60" s="714"/>
      <c r="AH60" s="714"/>
      <c r="AI60" s="714"/>
      <c r="AJ60" s="714"/>
      <c r="AK60" s="714"/>
      <c r="AL60" s="143" t="s">
        <v>1</v>
      </c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  <c r="BM60" s="315"/>
      <c r="BN60" s="315"/>
      <c r="BO60" s="315"/>
      <c r="BP60" s="315"/>
      <c r="BQ60" s="315"/>
      <c r="BR60" s="315"/>
      <c r="BS60" s="315"/>
      <c r="BT60" s="315"/>
      <c r="BU60" s="315"/>
      <c r="BV60" s="315"/>
      <c r="BW60" s="315"/>
      <c r="BX60" s="315"/>
      <c r="BY60" s="315"/>
      <c r="BZ60" s="315"/>
      <c r="CA60" s="315"/>
      <c r="CB60" s="315"/>
      <c r="CC60" s="315"/>
      <c r="CD60" s="315"/>
      <c r="CE60" s="315"/>
      <c r="CF60" s="315"/>
      <c r="CG60" s="315"/>
      <c r="CH60" s="315"/>
      <c r="CI60" s="315"/>
      <c r="CJ60" s="315"/>
      <c r="CK60" s="315"/>
      <c r="CL60" s="315"/>
      <c r="CM60" s="315"/>
      <c r="CN60" s="315"/>
      <c r="CO60" s="315"/>
      <c r="CP60" s="315"/>
      <c r="CQ60" s="315"/>
      <c r="CR60" s="315"/>
      <c r="CS60" s="315"/>
      <c r="CT60" s="315"/>
      <c r="CU60" s="315"/>
      <c r="CV60" s="315"/>
      <c r="CW60" s="315"/>
      <c r="CX60" s="315"/>
      <c r="CY60" s="315"/>
      <c r="CZ60" s="315"/>
      <c r="DA60" s="315"/>
      <c r="DB60" s="315"/>
      <c r="DC60" s="315"/>
      <c r="DD60" s="315"/>
      <c r="DE60" s="315"/>
      <c r="DF60" s="315"/>
    </row>
    <row r="61" spans="1:110" ht="15.75">
      <c r="A61" s="317"/>
      <c r="B61" s="716"/>
      <c r="C61" s="693"/>
      <c r="D61" s="244">
        <v>52</v>
      </c>
      <c r="E61" s="612" t="s">
        <v>267</v>
      </c>
      <c r="F61" s="613"/>
      <c r="G61" s="613"/>
      <c r="H61" s="613"/>
      <c r="I61" s="613"/>
      <c r="J61" s="613"/>
      <c r="K61" s="613"/>
      <c r="L61" s="613"/>
      <c r="M61" s="613"/>
      <c r="N61" s="613"/>
      <c r="O61" s="613"/>
      <c r="P61" s="613"/>
      <c r="Q61" s="613"/>
      <c r="R61" s="613"/>
      <c r="S61" s="613"/>
      <c r="T61" s="614"/>
      <c r="U61" s="239">
        <v>187</v>
      </c>
      <c r="V61" s="731"/>
      <c r="W61" s="732"/>
      <c r="X61" s="732"/>
      <c r="Y61" s="733"/>
      <c r="Z61" s="239">
        <v>188</v>
      </c>
      <c r="AA61" s="711"/>
      <c r="AB61" s="712"/>
      <c r="AC61" s="712"/>
      <c r="AD61" s="712"/>
      <c r="AE61" s="713"/>
      <c r="AF61" s="239">
        <v>189</v>
      </c>
      <c r="AG61" s="729"/>
      <c r="AH61" s="729"/>
      <c r="AI61" s="729"/>
      <c r="AJ61" s="729"/>
      <c r="AK61" s="729"/>
      <c r="AL61" s="119" t="s">
        <v>1</v>
      </c>
    </row>
    <row r="62" spans="1:110" ht="17.45" customHeight="1">
      <c r="A62" s="317"/>
      <c r="B62" s="716"/>
      <c r="C62" s="727"/>
      <c r="D62" s="244">
        <v>53</v>
      </c>
      <c r="E62" s="612" t="s">
        <v>268</v>
      </c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4"/>
      <c r="U62" s="239">
        <v>1037</v>
      </c>
      <c r="V62" s="731"/>
      <c r="W62" s="732"/>
      <c r="X62" s="732"/>
      <c r="Y62" s="733"/>
      <c r="Z62" s="155">
        <v>1038</v>
      </c>
      <c r="AA62" s="711"/>
      <c r="AB62" s="712"/>
      <c r="AC62" s="712"/>
      <c r="AD62" s="712"/>
      <c r="AE62" s="713"/>
      <c r="AF62" s="239">
        <v>1039</v>
      </c>
      <c r="AG62" s="734"/>
      <c r="AH62" s="734"/>
      <c r="AI62" s="734"/>
      <c r="AJ62" s="734"/>
      <c r="AK62" s="734"/>
      <c r="AL62" s="119" t="s">
        <v>1</v>
      </c>
    </row>
    <row r="63" spans="1:110" ht="15" customHeight="1">
      <c r="A63" s="317"/>
      <c r="B63" s="716"/>
      <c r="C63" s="727"/>
      <c r="D63" s="244">
        <v>54</v>
      </c>
      <c r="E63" s="586" t="s">
        <v>269</v>
      </c>
      <c r="F63" s="587"/>
      <c r="G63" s="587"/>
      <c r="H63" s="587"/>
      <c r="I63" s="587"/>
      <c r="J63" s="587"/>
      <c r="K63" s="587"/>
      <c r="L63" s="587"/>
      <c r="M63" s="587"/>
      <c r="N63" s="587"/>
      <c r="O63" s="587"/>
      <c r="P63" s="587"/>
      <c r="Q63" s="587"/>
      <c r="R63" s="587"/>
      <c r="S63" s="587"/>
      <c r="T63" s="611"/>
      <c r="U63" s="239">
        <v>77</v>
      </c>
      <c r="V63" s="708"/>
      <c r="W63" s="709"/>
      <c r="X63" s="709"/>
      <c r="Y63" s="710"/>
      <c r="Z63" s="239">
        <v>74</v>
      </c>
      <c r="AA63" s="728"/>
      <c r="AB63" s="728"/>
      <c r="AC63" s="728"/>
      <c r="AD63" s="728"/>
      <c r="AE63" s="728"/>
      <c r="AF63" s="239">
        <v>79</v>
      </c>
      <c r="AG63" s="729"/>
      <c r="AH63" s="729"/>
      <c r="AI63" s="729"/>
      <c r="AJ63" s="729"/>
      <c r="AK63" s="729"/>
      <c r="AL63" s="119" t="s">
        <v>1</v>
      </c>
    </row>
    <row r="64" spans="1:110" ht="15" customHeight="1">
      <c r="A64" s="317"/>
      <c r="B64" s="716"/>
      <c r="C64" s="727"/>
      <c r="D64" s="244">
        <v>55</v>
      </c>
      <c r="E64" s="586" t="s">
        <v>270</v>
      </c>
      <c r="F64" s="587"/>
      <c r="G64" s="587"/>
      <c r="H64" s="587"/>
      <c r="I64" s="587"/>
      <c r="J64" s="587"/>
      <c r="K64" s="587"/>
      <c r="L64" s="587"/>
      <c r="M64" s="587"/>
      <c r="N64" s="587"/>
      <c r="O64" s="587"/>
      <c r="P64" s="587"/>
      <c r="Q64" s="587"/>
      <c r="R64" s="587"/>
      <c r="S64" s="587"/>
      <c r="T64" s="611"/>
      <c r="U64" s="239">
        <v>1040</v>
      </c>
      <c r="V64" s="708"/>
      <c r="W64" s="709"/>
      <c r="X64" s="709"/>
      <c r="Y64" s="710"/>
      <c r="Z64" s="157"/>
      <c r="AA64" s="730"/>
      <c r="AB64" s="730"/>
      <c r="AC64" s="730"/>
      <c r="AD64" s="730"/>
      <c r="AE64" s="730"/>
      <c r="AF64" s="239">
        <v>1041</v>
      </c>
      <c r="AG64" s="729"/>
      <c r="AH64" s="729"/>
      <c r="AI64" s="729"/>
      <c r="AJ64" s="729"/>
      <c r="AK64" s="729"/>
      <c r="AL64" s="119" t="s">
        <v>1</v>
      </c>
    </row>
    <row r="65" spans="1:38" ht="15" customHeight="1">
      <c r="A65" s="317"/>
      <c r="B65" s="716"/>
      <c r="C65" s="727"/>
      <c r="D65" s="244">
        <v>56</v>
      </c>
      <c r="E65" s="586" t="s">
        <v>271</v>
      </c>
      <c r="F65" s="587"/>
      <c r="G65" s="587"/>
      <c r="H65" s="587"/>
      <c r="I65" s="587"/>
      <c r="J65" s="587"/>
      <c r="K65" s="587"/>
      <c r="L65" s="587"/>
      <c r="M65" s="587"/>
      <c r="N65" s="587"/>
      <c r="O65" s="587"/>
      <c r="P65" s="587"/>
      <c r="Q65" s="587"/>
      <c r="R65" s="587"/>
      <c r="S65" s="587"/>
      <c r="T65" s="611"/>
      <c r="U65" s="157"/>
      <c r="V65" s="735"/>
      <c r="W65" s="736"/>
      <c r="X65" s="736"/>
      <c r="Y65" s="737"/>
      <c r="Z65" s="157"/>
      <c r="AA65" s="738"/>
      <c r="AB65" s="738"/>
      <c r="AC65" s="738"/>
      <c r="AD65" s="738"/>
      <c r="AE65" s="738"/>
      <c r="AF65" s="239">
        <v>1042</v>
      </c>
      <c r="AG65" s="729"/>
      <c r="AH65" s="729"/>
      <c r="AI65" s="729"/>
      <c r="AJ65" s="729"/>
      <c r="AK65" s="729"/>
      <c r="AL65" s="119" t="s">
        <v>1</v>
      </c>
    </row>
    <row r="66" spans="1:38" ht="15" customHeight="1">
      <c r="A66" s="317"/>
      <c r="B66" s="716"/>
      <c r="C66" s="727"/>
      <c r="D66" s="244">
        <v>57</v>
      </c>
      <c r="E66" s="586" t="s">
        <v>272</v>
      </c>
      <c r="F66" s="587"/>
      <c r="G66" s="587"/>
      <c r="H66" s="587"/>
      <c r="I66" s="587"/>
      <c r="J66" s="587"/>
      <c r="K66" s="587"/>
      <c r="L66" s="587"/>
      <c r="M66" s="587"/>
      <c r="N66" s="587"/>
      <c r="O66" s="587"/>
      <c r="P66" s="587"/>
      <c r="Q66" s="587"/>
      <c r="R66" s="587"/>
      <c r="S66" s="587"/>
      <c r="T66" s="611"/>
      <c r="U66" s="239">
        <v>824</v>
      </c>
      <c r="V66" s="708"/>
      <c r="W66" s="709"/>
      <c r="X66" s="709"/>
      <c r="Y66" s="710"/>
      <c r="Z66" s="157"/>
      <c r="AA66" s="738"/>
      <c r="AB66" s="738"/>
      <c r="AC66" s="738"/>
      <c r="AD66" s="738"/>
      <c r="AE66" s="738"/>
      <c r="AF66" s="239">
        <v>825</v>
      </c>
      <c r="AG66" s="729"/>
      <c r="AH66" s="729"/>
      <c r="AI66" s="729"/>
      <c r="AJ66" s="729"/>
      <c r="AK66" s="729"/>
      <c r="AL66" s="119" t="s">
        <v>1</v>
      </c>
    </row>
    <row r="67" spans="1:38" ht="15.75">
      <c r="A67" s="317"/>
      <c r="B67" s="716"/>
      <c r="C67" s="727"/>
      <c r="D67" s="244">
        <v>58</v>
      </c>
      <c r="E67" s="612" t="s">
        <v>273</v>
      </c>
      <c r="F67" s="613"/>
      <c r="G67" s="613"/>
      <c r="H67" s="613"/>
      <c r="I67" s="613"/>
      <c r="J67" s="613"/>
      <c r="K67" s="613"/>
      <c r="L67" s="613"/>
      <c r="M67" s="613"/>
      <c r="N67" s="613"/>
      <c r="O67" s="613"/>
      <c r="P67" s="613"/>
      <c r="Q67" s="613"/>
      <c r="R67" s="613"/>
      <c r="S67" s="613"/>
      <c r="T67" s="614"/>
      <c r="U67" s="239">
        <v>1043</v>
      </c>
      <c r="V67" s="571"/>
      <c r="W67" s="572"/>
      <c r="X67" s="572"/>
      <c r="Y67" s="573"/>
      <c r="Z67" s="155">
        <v>1102</v>
      </c>
      <c r="AA67" s="728"/>
      <c r="AB67" s="728"/>
      <c r="AC67" s="728"/>
      <c r="AD67" s="728"/>
      <c r="AE67" s="728"/>
      <c r="AF67" s="239">
        <v>1044</v>
      </c>
      <c r="AG67" s="729"/>
      <c r="AH67" s="729"/>
      <c r="AI67" s="729"/>
      <c r="AJ67" s="729"/>
      <c r="AK67" s="729"/>
      <c r="AL67" s="119" t="s">
        <v>1</v>
      </c>
    </row>
    <row r="68" spans="1:38" ht="18" customHeight="1">
      <c r="A68" s="317"/>
      <c r="B68" s="716"/>
      <c r="C68" s="727"/>
      <c r="D68" s="244">
        <v>59</v>
      </c>
      <c r="E68" s="586" t="s">
        <v>274</v>
      </c>
      <c r="F68" s="587"/>
      <c r="G68" s="587"/>
      <c r="H68" s="587"/>
      <c r="I68" s="587"/>
      <c r="J68" s="587"/>
      <c r="K68" s="587"/>
      <c r="L68" s="587"/>
      <c r="M68" s="587"/>
      <c r="N68" s="587"/>
      <c r="O68" s="587"/>
      <c r="P68" s="587"/>
      <c r="Q68" s="587"/>
      <c r="R68" s="587"/>
      <c r="S68" s="587"/>
      <c r="T68" s="611"/>
      <c r="U68" s="239">
        <v>113</v>
      </c>
      <c r="V68" s="708"/>
      <c r="W68" s="709"/>
      <c r="X68" s="709"/>
      <c r="Y68" s="710"/>
      <c r="Z68" s="239">
        <v>1007</v>
      </c>
      <c r="AA68" s="728"/>
      <c r="AB68" s="728"/>
      <c r="AC68" s="728"/>
      <c r="AD68" s="728"/>
      <c r="AE68" s="728"/>
      <c r="AF68" s="239">
        <v>114</v>
      </c>
      <c r="AG68" s="729"/>
      <c r="AH68" s="729"/>
      <c r="AI68" s="729"/>
      <c r="AJ68" s="729"/>
      <c r="AK68" s="729"/>
      <c r="AL68" s="119" t="s">
        <v>1</v>
      </c>
    </row>
    <row r="69" spans="1:38" ht="16.7" customHeight="1">
      <c r="A69" s="317"/>
      <c r="B69" s="716"/>
      <c r="C69" s="727"/>
      <c r="D69" s="244">
        <v>60</v>
      </c>
      <c r="E69" s="586" t="s">
        <v>275</v>
      </c>
      <c r="F69" s="587"/>
      <c r="G69" s="587"/>
      <c r="H69" s="587"/>
      <c r="I69" s="587"/>
      <c r="J69" s="587"/>
      <c r="K69" s="587"/>
      <c r="L69" s="587"/>
      <c r="M69" s="587"/>
      <c r="N69" s="587"/>
      <c r="O69" s="587"/>
      <c r="P69" s="587"/>
      <c r="Q69" s="587"/>
      <c r="R69" s="587"/>
      <c r="S69" s="587"/>
      <c r="T69" s="611"/>
      <c r="U69" s="239">
        <v>908</v>
      </c>
      <c r="V69" s="708"/>
      <c r="W69" s="709"/>
      <c r="X69" s="709"/>
      <c r="Y69" s="710"/>
      <c r="Z69" s="157"/>
      <c r="AA69" s="735"/>
      <c r="AB69" s="736"/>
      <c r="AC69" s="736"/>
      <c r="AD69" s="736"/>
      <c r="AE69" s="737"/>
      <c r="AF69" s="239">
        <v>909</v>
      </c>
      <c r="AG69" s="729"/>
      <c r="AH69" s="729"/>
      <c r="AI69" s="729"/>
      <c r="AJ69" s="729"/>
      <c r="AK69" s="729"/>
      <c r="AL69" s="119" t="s">
        <v>1</v>
      </c>
    </row>
    <row r="70" spans="1:38" ht="16.7" customHeight="1">
      <c r="A70" s="317"/>
      <c r="B70" s="716"/>
      <c r="C70" s="727"/>
      <c r="D70" s="244">
        <v>61</v>
      </c>
      <c r="E70" s="586" t="s">
        <v>276</v>
      </c>
      <c r="F70" s="587"/>
      <c r="G70" s="587"/>
      <c r="H70" s="587"/>
      <c r="I70" s="587"/>
      <c r="J70" s="587"/>
      <c r="K70" s="587"/>
      <c r="L70" s="587"/>
      <c r="M70" s="587"/>
      <c r="N70" s="587"/>
      <c r="O70" s="587"/>
      <c r="P70" s="587"/>
      <c r="Q70" s="587"/>
      <c r="R70" s="587"/>
      <c r="S70" s="587"/>
      <c r="T70" s="611"/>
      <c r="U70" s="239">
        <v>951</v>
      </c>
      <c r="V70" s="708"/>
      <c r="W70" s="709"/>
      <c r="X70" s="709"/>
      <c r="Y70" s="710"/>
      <c r="Z70" s="157"/>
      <c r="AA70" s="735"/>
      <c r="AB70" s="736"/>
      <c r="AC70" s="736"/>
      <c r="AD70" s="736"/>
      <c r="AE70" s="737"/>
      <c r="AF70" s="239">
        <v>952</v>
      </c>
      <c r="AG70" s="729"/>
      <c r="AH70" s="729"/>
      <c r="AI70" s="729"/>
      <c r="AJ70" s="729"/>
      <c r="AK70" s="729"/>
      <c r="AL70" s="119" t="s">
        <v>1</v>
      </c>
    </row>
    <row r="71" spans="1:38" ht="15" customHeight="1">
      <c r="A71" s="317"/>
      <c r="B71" s="716"/>
      <c r="C71" s="727"/>
      <c r="D71" s="244">
        <v>62</v>
      </c>
      <c r="E71" s="586" t="s">
        <v>277</v>
      </c>
      <c r="F71" s="587"/>
      <c r="G71" s="587"/>
      <c r="H71" s="587"/>
      <c r="I71" s="587"/>
      <c r="J71" s="587"/>
      <c r="K71" s="587"/>
      <c r="L71" s="587"/>
      <c r="M71" s="587"/>
      <c r="N71" s="587"/>
      <c r="O71" s="587"/>
      <c r="P71" s="587"/>
      <c r="Q71" s="587"/>
      <c r="R71" s="587"/>
      <c r="S71" s="587"/>
      <c r="T71" s="611"/>
      <c r="U71" s="239">
        <v>753</v>
      </c>
      <c r="V71" s="708"/>
      <c r="W71" s="709"/>
      <c r="X71" s="709"/>
      <c r="Y71" s="710"/>
      <c r="Z71" s="239">
        <v>754</v>
      </c>
      <c r="AA71" s="728"/>
      <c r="AB71" s="728"/>
      <c r="AC71" s="728"/>
      <c r="AD71" s="728"/>
      <c r="AE71" s="728"/>
      <c r="AF71" s="239">
        <v>755</v>
      </c>
      <c r="AG71" s="729"/>
      <c r="AH71" s="729"/>
      <c r="AI71" s="729"/>
      <c r="AJ71" s="729"/>
      <c r="AK71" s="729"/>
      <c r="AL71" s="119" t="s">
        <v>1</v>
      </c>
    </row>
    <row r="72" spans="1:38" ht="14.45" customHeight="1">
      <c r="A72" s="317"/>
      <c r="B72" s="716"/>
      <c r="C72" s="727"/>
      <c r="D72" s="244">
        <v>63</v>
      </c>
      <c r="E72" s="612" t="s">
        <v>278</v>
      </c>
      <c r="F72" s="613"/>
      <c r="G72" s="613"/>
      <c r="H72" s="613"/>
      <c r="I72" s="613"/>
      <c r="J72" s="613"/>
      <c r="K72" s="613"/>
      <c r="L72" s="613"/>
      <c r="M72" s="613"/>
      <c r="N72" s="613"/>
      <c r="O72" s="613"/>
      <c r="P72" s="613"/>
      <c r="Q72" s="613"/>
      <c r="R72" s="613"/>
      <c r="S72" s="613"/>
      <c r="T72" s="614"/>
      <c r="U72" s="239">
        <v>133</v>
      </c>
      <c r="V72" s="708"/>
      <c r="W72" s="709"/>
      <c r="X72" s="709"/>
      <c r="Y72" s="710"/>
      <c r="Z72" s="239">
        <v>138</v>
      </c>
      <c r="AA72" s="728"/>
      <c r="AB72" s="728"/>
      <c r="AC72" s="728"/>
      <c r="AD72" s="728"/>
      <c r="AE72" s="728"/>
      <c r="AF72" s="239">
        <v>134</v>
      </c>
      <c r="AG72" s="729"/>
      <c r="AH72" s="729"/>
      <c r="AI72" s="729"/>
      <c r="AJ72" s="729"/>
      <c r="AK72" s="729"/>
      <c r="AL72" s="119" t="s">
        <v>1</v>
      </c>
    </row>
    <row r="73" spans="1:38" ht="14.45" customHeight="1">
      <c r="A73" s="317"/>
      <c r="B73" s="716"/>
      <c r="C73" s="727"/>
      <c r="D73" s="244">
        <v>64</v>
      </c>
      <c r="E73" s="612" t="s">
        <v>279</v>
      </c>
      <c r="F73" s="613"/>
      <c r="G73" s="613"/>
      <c r="H73" s="613"/>
      <c r="I73" s="613"/>
      <c r="J73" s="613"/>
      <c r="K73" s="613"/>
      <c r="L73" s="613"/>
      <c r="M73" s="613"/>
      <c r="N73" s="613"/>
      <c r="O73" s="613"/>
      <c r="P73" s="613"/>
      <c r="Q73" s="613"/>
      <c r="R73" s="613"/>
      <c r="S73" s="613"/>
      <c r="T73" s="614"/>
      <c r="U73" s="239">
        <v>32</v>
      </c>
      <c r="V73" s="708"/>
      <c r="W73" s="709"/>
      <c r="X73" s="709"/>
      <c r="Y73" s="710"/>
      <c r="Z73" s="239">
        <v>76</v>
      </c>
      <c r="AA73" s="728"/>
      <c r="AB73" s="728"/>
      <c r="AC73" s="728"/>
      <c r="AD73" s="728"/>
      <c r="AE73" s="728"/>
      <c r="AF73" s="239">
        <v>34</v>
      </c>
      <c r="AG73" s="729"/>
      <c r="AH73" s="729"/>
      <c r="AI73" s="729"/>
      <c r="AJ73" s="729"/>
      <c r="AK73" s="729"/>
      <c r="AL73" s="119" t="s">
        <v>1</v>
      </c>
    </row>
    <row r="74" spans="1:38" ht="14.45" customHeight="1">
      <c r="A74" s="317"/>
      <c r="B74" s="716"/>
      <c r="C74" s="727"/>
      <c r="D74" s="244">
        <v>65</v>
      </c>
      <c r="E74" s="236" t="s">
        <v>280</v>
      </c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9">
        <v>1643</v>
      </c>
      <c r="V74" s="708"/>
      <c r="W74" s="709"/>
      <c r="X74" s="709"/>
      <c r="Y74" s="710"/>
      <c r="Z74" s="157"/>
      <c r="AA74" s="735"/>
      <c r="AB74" s="736"/>
      <c r="AC74" s="736"/>
      <c r="AD74" s="736"/>
      <c r="AE74" s="737"/>
      <c r="AF74" s="239">
        <v>1644</v>
      </c>
      <c r="AG74" s="729"/>
      <c r="AH74" s="729"/>
      <c r="AI74" s="729"/>
      <c r="AJ74" s="729"/>
      <c r="AK74" s="729"/>
      <c r="AL74" s="119" t="s">
        <v>1</v>
      </c>
    </row>
    <row r="75" spans="1:38" ht="17.100000000000001" customHeight="1">
      <c r="A75" s="317"/>
      <c r="B75" s="716"/>
      <c r="C75" s="727"/>
      <c r="D75" s="244">
        <v>66</v>
      </c>
      <c r="E75" s="586" t="s">
        <v>281</v>
      </c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  <c r="R75" s="587"/>
      <c r="S75" s="587"/>
      <c r="T75" s="611"/>
      <c r="U75" s="239">
        <v>1133</v>
      </c>
      <c r="V75" s="708"/>
      <c r="W75" s="709"/>
      <c r="X75" s="709"/>
      <c r="Y75" s="710"/>
      <c r="Z75" s="157"/>
      <c r="AA75" s="735"/>
      <c r="AB75" s="736"/>
      <c r="AC75" s="736"/>
      <c r="AD75" s="736"/>
      <c r="AE75" s="737"/>
      <c r="AF75" s="239">
        <v>1135</v>
      </c>
      <c r="AG75" s="729"/>
      <c r="AH75" s="729"/>
      <c r="AI75" s="729"/>
      <c r="AJ75" s="729"/>
      <c r="AK75" s="729"/>
      <c r="AL75" s="119" t="s">
        <v>1</v>
      </c>
    </row>
    <row r="76" spans="1:38" ht="17.100000000000001" customHeight="1">
      <c r="A76" s="317"/>
      <c r="B76" s="716"/>
      <c r="C76" s="727"/>
      <c r="D76" s="244">
        <v>67</v>
      </c>
      <c r="E76" s="586" t="s">
        <v>282</v>
      </c>
      <c r="F76" s="587"/>
      <c r="G76" s="587"/>
      <c r="H76" s="587"/>
      <c r="I76" s="587"/>
      <c r="J76" s="587"/>
      <c r="K76" s="587"/>
      <c r="L76" s="587"/>
      <c r="M76" s="587"/>
      <c r="N76" s="587"/>
      <c r="O76" s="587"/>
      <c r="P76" s="587"/>
      <c r="Q76" s="587"/>
      <c r="R76" s="587"/>
      <c r="S76" s="587"/>
      <c r="T76" s="611"/>
      <c r="U76" s="239">
        <v>1134</v>
      </c>
      <c r="V76" s="708"/>
      <c r="W76" s="709"/>
      <c r="X76" s="709"/>
      <c r="Y76" s="710"/>
      <c r="Z76" s="157"/>
      <c r="AA76" s="735"/>
      <c r="AB76" s="736"/>
      <c r="AC76" s="736"/>
      <c r="AD76" s="736"/>
      <c r="AE76" s="737"/>
      <c r="AF76" s="239">
        <v>1136</v>
      </c>
      <c r="AG76" s="729"/>
      <c r="AH76" s="729"/>
      <c r="AI76" s="729"/>
      <c r="AJ76" s="729"/>
      <c r="AK76" s="729"/>
      <c r="AL76" s="119" t="s">
        <v>1</v>
      </c>
    </row>
    <row r="77" spans="1:38" ht="31.7" customHeight="1">
      <c r="A77" s="317"/>
      <c r="B77" s="716"/>
      <c r="C77" s="727"/>
      <c r="D77" s="244">
        <v>68</v>
      </c>
      <c r="E77" s="586" t="s">
        <v>283</v>
      </c>
      <c r="F77" s="587"/>
      <c r="G77" s="587"/>
      <c r="H77" s="587"/>
      <c r="I77" s="587"/>
      <c r="J77" s="587"/>
      <c r="K77" s="587"/>
      <c r="L77" s="587"/>
      <c r="M77" s="587"/>
      <c r="N77" s="587"/>
      <c r="O77" s="587"/>
      <c r="P77" s="239">
        <v>911</v>
      </c>
      <c r="Q77" s="739"/>
      <c r="R77" s="740"/>
      <c r="S77" s="740"/>
      <c r="T77" s="740"/>
      <c r="U77" s="740"/>
      <c r="V77" s="586" t="s">
        <v>284</v>
      </c>
      <c r="W77" s="587"/>
      <c r="X77" s="587"/>
      <c r="Y77" s="611"/>
      <c r="Z77" s="158">
        <v>913</v>
      </c>
      <c r="AA77" s="739"/>
      <c r="AB77" s="740"/>
      <c r="AC77" s="740"/>
      <c r="AD77" s="740"/>
      <c r="AE77" s="741"/>
      <c r="AF77" s="239">
        <v>914</v>
      </c>
      <c r="AG77" s="734"/>
      <c r="AH77" s="734"/>
      <c r="AI77" s="734"/>
      <c r="AJ77" s="734"/>
      <c r="AK77" s="734"/>
      <c r="AL77" s="119" t="s">
        <v>1</v>
      </c>
    </row>
    <row r="78" spans="1:38" ht="29.25" customHeight="1">
      <c r="A78" s="317"/>
      <c r="B78" s="716"/>
      <c r="C78" s="727"/>
      <c r="D78" s="244">
        <v>69</v>
      </c>
      <c r="E78" s="586" t="s">
        <v>285</v>
      </c>
      <c r="F78" s="587"/>
      <c r="G78" s="587"/>
      <c r="H78" s="587"/>
      <c r="I78" s="587"/>
      <c r="J78" s="587"/>
      <c r="K78" s="587"/>
      <c r="L78" s="587"/>
      <c r="M78" s="587"/>
      <c r="N78" s="587"/>
      <c r="O78" s="611"/>
      <c r="P78" s="239">
        <v>923</v>
      </c>
      <c r="Q78" s="742"/>
      <c r="R78" s="743"/>
      <c r="S78" s="743"/>
      <c r="T78" s="743"/>
      <c r="U78" s="744"/>
      <c r="V78" s="698" t="s">
        <v>286</v>
      </c>
      <c r="W78" s="699"/>
      <c r="X78" s="699"/>
      <c r="Y78" s="700"/>
      <c r="Z78" s="158">
        <v>924</v>
      </c>
      <c r="AA78" s="739"/>
      <c r="AB78" s="740"/>
      <c r="AC78" s="740"/>
      <c r="AD78" s="740"/>
      <c r="AE78" s="741"/>
      <c r="AF78" s="239">
        <v>925</v>
      </c>
      <c r="AG78" s="734"/>
      <c r="AH78" s="734"/>
      <c r="AI78" s="734"/>
      <c r="AJ78" s="734"/>
      <c r="AK78" s="734"/>
      <c r="AL78" s="119" t="s">
        <v>1</v>
      </c>
    </row>
    <row r="79" spans="1:38" ht="15" customHeight="1">
      <c r="A79" s="317"/>
      <c r="B79" s="716"/>
      <c r="C79" s="727"/>
      <c r="D79" s="244">
        <v>70</v>
      </c>
      <c r="E79" s="586" t="s">
        <v>287</v>
      </c>
      <c r="F79" s="587"/>
      <c r="G79" s="587"/>
      <c r="H79" s="587"/>
      <c r="I79" s="587"/>
      <c r="J79" s="587"/>
      <c r="K79" s="587"/>
      <c r="L79" s="587"/>
      <c r="M79" s="587"/>
      <c r="N79" s="587"/>
      <c r="O79" s="587"/>
      <c r="P79" s="587"/>
      <c r="Q79" s="587"/>
      <c r="R79" s="587"/>
      <c r="S79" s="587"/>
      <c r="T79" s="587"/>
      <c r="U79" s="587"/>
      <c r="V79" s="587"/>
      <c r="W79" s="587"/>
      <c r="X79" s="587"/>
      <c r="Y79" s="587"/>
      <c r="Z79" s="587"/>
      <c r="AA79" s="587"/>
      <c r="AB79" s="587"/>
      <c r="AC79" s="587"/>
      <c r="AD79" s="587"/>
      <c r="AE79" s="611"/>
      <c r="AF79" s="239">
        <v>1048</v>
      </c>
      <c r="AG79" s="734"/>
      <c r="AH79" s="734"/>
      <c r="AI79" s="734"/>
      <c r="AJ79" s="734"/>
      <c r="AK79" s="734"/>
      <c r="AL79" s="159" t="s">
        <v>1</v>
      </c>
    </row>
    <row r="80" spans="1:38" ht="18" customHeight="1">
      <c r="A80" s="317"/>
      <c r="B80" s="716"/>
      <c r="C80" s="727"/>
      <c r="D80" s="244">
        <v>71</v>
      </c>
      <c r="E80" s="586" t="s">
        <v>288</v>
      </c>
      <c r="F80" s="587"/>
      <c r="G80" s="587"/>
      <c r="H80" s="587"/>
      <c r="I80" s="587"/>
      <c r="J80" s="587"/>
      <c r="K80" s="587"/>
      <c r="L80" s="587"/>
      <c r="M80" s="587"/>
      <c r="N80" s="587"/>
      <c r="O80" s="611"/>
      <c r="P80" s="239">
        <v>1051</v>
      </c>
      <c r="Q80" s="708"/>
      <c r="R80" s="709"/>
      <c r="S80" s="709"/>
      <c r="T80" s="709"/>
      <c r="U80" s="710"/>
      <c r="V80" s="586" t="s">
        <v>289</v>
      </c>
      <c r="W80" s="587"/>
      <c r="X80" s="587"/>
      <c r="Y80" s="611"/>
      <c r="Z80" s="239">
        <v>1052</v>
      </c>
      <c r="AA80" s="708"/>
      <c r="AB80" s="709"/>
      <c r="AC80" s="709"/>
      <c r="AD80" s="709"/>
      <c r="AE80" s="710"/>
      <c r="AF80" s="239">
        <v>1053</v>
      </c>
      <c r="AG80" s="734"/>
      <c r="AH80" s="734"/>
      <c r="AI80" s="734"/>
      <c r="AJ80" s="734"/>
      <c r="AK80" s="734"/>
      <c r="AL80" s="119" t="s">
        <v>1</v>
      </c>
    </row>
    <row r="81" spans="1:110" ht="18" customHeight="1">
      <c r="A81" s="317"/>
      <c r="B81" s="716"/>
      <c r="C81" s="727"/>
      <c r="D81" s="244">
        <v>72</v>
      </c>
      <c r="E81" s="586" t="s">
        <v>290</v>
      </c>
      <c r="F81" s="587"/>
      <c r="G81" s="587"/>
      <c r="H81" s="587"/>
      <c r="I81" s="587"/>
      <c r="J81" s="587"/>
      <c r="K81" s="587"/>
      <c r="L81" s="587"/>
      <c r="M81" s="587"/>
      <c r="N81" s="587"/>
      <c r="O81" s="611"/>
      <c r="P81" s="239">
        <v>21</v>
      </c>
      <c r="Q81" s="708"/>
      <c r="R81" s="709"/>
      <c r="S81" s="709"/>
      <c r="T81" s="709"/>
      <c r="U81" s="710"/>
      <c r="V81" s="586" t="s">
        <v>291</v>
      </c>
      <c r="W81" s="587"/>
      <c r="X81" s="587"/>
      <c r="Y81" s="611"/>
      <c r="Z81" s="158">
        <v>43</v>
      </c>
      <c r="AA81" s="708"/>
      <c r="AB81" s="709"/>
      <c r="AC81" s="709"/>
      <c r="AD81" s="709"/>
      <c r="AE81" s="710"/>
      <c r="AF81" s="239">
        <v>756</v>
      </c>
      <c r="AG81" s="734"/>
      <c r="AH81" s="734"/>
      <c r="AI81" s="734"/>
      <c r="AJ81" s="734"/>
      <c r="AK81" s="734"/>
      <c r="AL81" s="119" t="s">
        <v>1</v>
      </c>
    </row>
    <row r="82" spans="1:110" ht="18" customHeight="1">
      <c r="A82" s="317"/>
      <c r="B82" s="716"/>
      <c r="C82" s="727"/>
      <c r="D82" s="244">
        <v>73</v>
      </c>
      <c r="E82" s="586" t="s">
        <v>292</v>
      </c>
      <c r="F82" s="587"/>
      <c r="G82" s="587"/>
      <c r="H82" s="587"/>
      <c r="I82" s="587"/>
      <c r="J82" s="587"/>
      <c r="K82" s="587"/>
      <c r="L82" s="587"/>
      <c r="M82" s="587"/>
      <c r="N82" s="587"/>
      <c r="O82" s="611"/>
      <c r="P82" s="239">
        <v>767</v>
      </c>
      <c r="Q82" s="708"/>
      <c r="R82" s="709"/>
      <c r="S82" s="709"/>
      <c r="T82" s="709"/>
      <c r="U82" s="710"/>
      <c r="V82" s="745" t="s">
        <v>293</v>
      </c>
      <c r="W82" s="746"/>
      <c r="X82" s="746"/>
      <c r="Y82" s="747"/>
      <c r="Z82" s="239">
        <v>862</v>
      </c>
      <c r="AA82" s="708"/>
      <c r="AB82" s="709"/>
      <c r="AC82" s="709"/>
      <c r="AD82" s="709"/>
      <c r="AE82" s="710"/>
      <c r="AF82" s="239">
        <v>863</v>
      </c>
      <c r="AG82" s="734"/>
      <c r="AH82" s="734"/>
      <c r="AI82" s="734"/>
      <c r="AJ82" s="734"/>
      <c r="AK82" s="734"/>
      <c r="AL82" s="119" t="s">
        <v>1</v>
      </c>
    </row>
    <row r="83" spans="1:110" ht="20.45" customHeight="1">
      <c r="A83" s="317"/>
      <c r="B83" s="716"/>
      <c r="C83" s="748" t="s">
        <v>294</v>
      </c>
      <c r="D83" s="244">
        <v>74</v>
      </c>
      <c r="E83" s="586" t="s">
        <v>295</v>
      </c>
      <c r="F83" s="587"/>
      <c r="G83" s="587"/>
      <c r="H83" s="587"/>
      <c r="I83" s="587"/>
      <c r="J83" s="587"/>
      <c r="K83" s="587"/>
      <c r="L83" s="587"/>
      <c r="M83" s="587"/>
      <c r="N83" s="587"/>
      <c r="O83" s="587"/>
      <c r="P83" s="587"/>
      <c r="Q83" s="587"/>
      <c r="R83" s="587"/>
      <c r="S83" s="587"/>
      <c r="T83" s="611"/>
      <c r="U83" s="239">
        <v>51</v>
      </c>
      <c r="V83" s="745"/>
      <c r="W83" s="746"/>
      <c r="X83" s="746"/>
      <c r="Y83" s="747"/>
      <c r="Z83" s="239">
        <v>63</v>
      </c>
      <c r="AA83" s="749"/>
      <c r="AB83" s="750"/>
      <c r="AC83" s="750"/>
      <c r="AD83" s="750"/>
      <c r="AE83" s="751"/>
      <c r="AF83" s="239">
        <v>71</v>
      </c>
      <c r="AG83" s="752"/>
      <c r="AH83" s="753"/>
      <c r="AI83" s="753"/>
      <c r="AJ83" s="753"/>
      <c r="AK83" s="754"/>
      <c r="AL83" s="119" t="s">
        <v>2</v>
      </c>
    </row>
    <row r="84" spans="1:110" ht="24" customHeight="1">
      <c r="A84" s="317"/>
      <c r="B84" s="716"/>
      <c r="C84" s="692"/>
      <c r="D84" s="244">
        <v>75</v>
      </c>
      <c r="E84" s="586" t="s">
        <v>296</v>
      </c>
      <c r="F84" s="587"/>
      <c r="G84" s="587"/>
      <c r="H84" s="587"/>
      <c r="I84" s="587"/>
      <c r="J84" s="587"/>
      <c r="K84" s="587"/>
      <c r="L84" s="587"/>
      <c r="M84" s="587"/>
      <c r="N84" s="587"/>
      <c r="O84" s="611"/>
      <c r="P84" s="239">
        <v>36</v>
      </c>
      <c r="Q84" s="708"/>
      <c r="R84" s="709"/>
      <c r="S84" s="709"/>
      <c r="T84" s="709"/>
      <c r="U84" s="710"/>
      <c r="V84" s="586" t="s">
        <v>297</v>
      </c>
      <c r="W84" s="587"/>
      <c r="X84" s="587"/>
      <c r="Y84" s="611"/>
      <c r="Z84" s="239">
        <v>848</v>
      </c>
      <c r="AA84" s="708"/>
      <c r="AB84" s="709"/>
      <c r="AC84" s="709"/>
      <c r="AD84" s="709"/>
      <c r="AE84" s="710"/>
      <c r="AF84" s="239">
        <v>849</v>
      </c>
      <c r="AG84" s="734">
        <f>+Q84+AA84</f>
        <v>0</v>
      </c>
      <c r="AH84" s="734"/>
      <c r="AI84" s="734"/>
      <c r="AJ84" s="734"/>
      <c r="AK84" s="734"/>
      <c r="AL84" s="121" t="s">
        <v>2</v>
      </c>
    </row>
    <row r="85" spans="1:110" ht="28.5" customHeight="1">
      <c r="A85" s="317"/>
      <c r="B85" s="716"/>
      <c r="C85" s="692"/>
      <c r="D85" s="244">
        <v>76</v>
      </c>
      <c r="E85" s="586" t="s">
        <v>298</v>
      </c>
      <c r="F85" s="587"/>
      <c r="G85" s="587"/>
      <c r="H85" s="587"/>
      <c r="I85" s="587"/>
      <c r="J85" s="587"/>
      <c r="K85" s="587"/>
      <c r="L85" s="587"/>
      <c r="M85" s="587"/>
      <c r="N85" s="587"/>
      <c r="O85" s="611"/>
      <c r="P85" s="239">
        <v>82</v>
      </c>
      <c r="Q85" s="708"/>
      <c r="R85" s="709"/>
      <c r="S85" s="709"/>
      <c r="T85" s="709"/>
      <c r="U85" s="710"/>
      <c r="V85" s="586" t="s">
        <v>299</v>
      </c>
      <c r="W85" s="587"/>
      <c r="X85" s="587"/>
      <c r="Y85" s="611"/>
      <c r="Z85" s="239">
        <v>1123</v>
      </c>
      <c r="AA85" s="708"/>
      <c r="AB85" s="709"/>
      <c r="AC85" s="709"/>
      <c r="AD85" s="709"/>
      <c r="AE85" s="710"/>
      <c r="AF85" s="239">
        <v>1125</v>
      </c>
      <c r="AG85" s="734">
        <f t="shared" ref="AG85:AG89" si="0">+Q85+AA85</f>
        <v>0</v>
      </c>
      <c r="AH85" s="734"/>
      <c r="AI85" s="734"/>
      <c r="AJ85" s="734"/>
      <c r="AK85" s="734"/>
      <c r="AL85" s="119" t="s">
        <v>2</v>
      </c>
    </row>
    <row r="86" spans="1:110" ht="24" customHeight="1">
      <c r="A86" s="317"/>
      <c r="B86" s="716"/>
      <c r="C86" s="692"/>
      <c r="D86" s="244">
        <v>77</v>
      </c>
      <c r="E86" s="586" t="s">
        <v>300</v>
      </c>
      <c r="F86" s="587"/>
      <c r="G86" s="587"/>
      <c r="H86" s="587"/>
      <c r="I86" s="587"/>
      <c r="J86" s="587"/>
      <c r="K86" s="587"/>
      <c r="L86" s="587"/>
      <c r="M86" s="587"/>
      <c r="N86" s="587"/>
      <c r="O86" s="611"/>
      <c r="P86" s="239">
        <v>83</v>
      </c>
      <c r="Q86" s="708"/>
      <c r="R86" s="709"/>
      <c r="S86" s="709"/>
      <c r="T86" s="709"/>
      <c r="U86" s="710"/>
      <c r="V86" s="586" t="s">
        <v>301</v>
      </c>
      <c r="W86" s="587"/>
      <c r="X86" s="587"/>
      <c r="Y86" s="611"/>
      <c r="Z86" s="239">
        <v>173</v>
      </c>
      <c r="AA86" s="708"/>
      <c r="AB86" s="709"/>
      <c r="AC86" s="709"/>
      <c r="AD86" s="709"/>
      <c r="AE86" s="710"/>
      <c r="AF86" s="239">
        <v>612</v>
      </c>
      <c r="AG86" s="734">
        <f t="shared" si="0"/>
        <v>0</v>
      </c>
      <c r="AH86" s="734"/>
      <c r="AI86" s="734"/>
      <c r="AJ86" s="734"/>
      <c r="AK86" s="734"/>
      <c r="AL86" s="119" t="s">
        <v>2</v>
      </c>
    </row>
    <row r="87" spans="1:110" ht="29.25" customHeight="1">
      <c r="A87" s="317"/>
      <c r="B87" s="716"/>
      <c r="C87" s="692"/>
      <c r="D87" s="244">
        <v>78</v>
      </c>
      <c r="E87" s="586" t="s">
        <v>302</v>
      </c>
      <c r="F87" s="587"/>
      <c r="G87" s="587"/>
      <c r="H87" s="587"/>
      <c r="I87" s="587"/>
      <c r="J87" s="587"/>
      <c r="K87" s="587"/>
      <c r="L87" s="587"/>
      <c r="M87" s="587"/>
      <c r="N87" s="587"/>
      <c r="O87" s="611"/>
      <c r="P87" s="239">
        <v>198</v>
      </c>
      <c r="Q87" s="571"/>
      <c r="R87" s="572"/>
      <c r="S87" s="572"/>
      <c r="T87" s="572"/>
      <c r="U87" s="573"/>
      <c r="V87" s="698" t="s">
        <v>303</v>
      </c>
      <c r="W87" s="699"/>
      <c r="X87" s="699"/>
      <c r="Y87" s="700"/>
      <c r="Z87" s="239">
        <v>54</v>
      </c>
      <c r="AA87" s="708"/>
      <c r="AB87" s="709"/>
      <c r="AC87" s="709"/>
      <c r="AD87" s="709"/>
      <c r="AE87" s="710"/>
      <c r="AF87" s="239">
        <v>611</v>
      </c>
      <c r="AG87" s="734">
        <f t="shared" si="0"/>
        <v>0</v>
      </c>
      <c r="AH87" s="734"/>
      <c r="AI87" s="734"/>
      <c r="AJ87" s="734"/>
      <c r="AK87" s="734"/>
      <c r="AL87" s="121" t="s">
        <v>2</v>
      </c>
    </row>
    <row r="88" spans="1:110" ht="25.5" customHeight="1">
      <c r="A88" s="317"/>
      <c r="B88" s="716"/>
      <c r="C88" s="692"/>
      <c r="D88" s="244">
        <v>79</v>
      </c>
      <c r="E88" s="586" t="s">
        <v>304</v>
      </c>
      <c r="F88" s="587"/>
      <c r="G88" s="587"/>
      <c r="H88" s="587"/>
      <c r="I88" s="587"/>
      <c r="J88" s="587"/>
      <c r="K88" s="587"/>
      <c r="L88" s="587"/>
      <c r="M88" s="587"/>
      <c r="N88" s="587"/>
      <c r="O88" s="611"/>
      <c r="P88" s="239">
        <v>832</v>
      </c>
      <c r="Q88" s="708"/>
      <c r="R88" s="709"/>
      <c r="S88" s="709"/>
      <c r="T88" s="709"/>
      <c r="U88" s="710"/>
      <c r="V88" s="586" t="s">
        <v>305</v>
      </c>
      <c r="W88" s="587"/>
      <c r="X88" s="587"/>
      <c r="Y88" s="611"/>
      <c r="Z88" s="239">
        <v>833</v>
      </c>
      <c r="AA88" s="708"/>
      <c r="AB88" s="709"/>
      <c r="AC88" s="709"/>
      <c r="AD88" s="709"/>
      <c r="AE88" s="710"/>
      <c r="AF88" s="239">
        <v>834</v>
      </c>
      <c r="AG88" s="734">
        <f t="shared" si="0"/>
        <v>0</v>
      </c>
      <c r="AH88" s="734"/>
      <c r="AI88" s="734"/>
      <c r="AJ88" s="734"/>
      <c r="AK88" s="734"/>
      <c r="AL88" s="121" t="s">
        <v>2</v>
      </c>
    </row>
    <row r="89" spans="1:110" ht="29.25" customHeight="1">
      <c r="A89" s="317"/>
      <c r="B89" s="716"/>
      <c r="C89" s="692"/>
      <c r="D89" s="244">
        <v>80</v>
      </c>
      <c r="E89" s="586" t="s">
        <v>306</v>
      </c>
      <c r="F89" s="587"/>
      <c r="G89" s="587"/>
      <c r="H89" s="587"/>
      <c r="I89" s="587"/>
      <c r="J89" s="587"/>
      <c r="K89" s="587"/>
      <c r="L89" s="587"/>
      <c r="M89" s="587"/>
      <c r="N89" s="587"/>
      <c r="O89" s="611"/>
      <c r="P89" s="239">
        <v>912</v>
      </c>
      <c r="Q89" s="708"/>
      <c r="R89" s="709"/>
      <c r="S89" s="709"/>
      <c r="T89" s="709"/>
      <c r="U89" s="710"/>
      <c r="V89" s="586" t="s">
        <v>307</v>
      </c>
      <c r="W89" s="587"/>
      <c r="X89" s="587"/>
      <c r="Y89" s="611"/>
      <c r="Z89" s="239">
        <v>167</v>
      </c>
      <c r="AA89" s="708"/>
      <c r="AB89" s="709"/>
      <c r="AC89" s="709"/>
      <c r="AD89" s="709"/>
      <c r="AE89" s="710"/>
      <c r="AF89" s="239">
        <v>747</v>
      </c>
      <c r="AG89" s="734">
        <f t="shared" si="0"/>
        <v>0</v>
      </c>
      <c r="AH89" s="734"/>
      <c r="AI89" s="734"/>
      <c r="AJ89" s="734"/>
      <c r="AK89" s="734"/>
      <c r="AL89" s="119" t="s">
        <v>2</v>
      </c>
    </row>
    <row r="90" spans="1:110" ht="24" customHeight="1">
      <c r="A90" s="317"/>
      <c r="B90" s="716"/>
      <c r="C90" s="692"/>
      <c r="D90" s="244">
        <v>81</v>
      </c>
      <c r="E90" s="586" t="s">
        <v>308</v>
      </c>
      <c r="F90" s="587"/>
      <c r="G90" s="587"/>
      <c r="H90" s="587"/>
      <c r="I90" s="587"/>
      <c r="J90" s="587"/>
      <c r="K90" s="587"/>
      <c r="L90" s="587"/>
      <c r="M90" s="587"/>
      <c r="N90" s="587"/>
      <c r="O90" s="611"/>
      <c r="P90" s="239">
        <v>119</v>
      </c>
      <c r="Q90" s="755"/>
      <c r="R90" s="756"/>
      <c r="S90" s="756"/>
      <c r="T90" s="756"/>
      <c r="U90" s="757"/>
      <c r="V90" s="586" t="s">
        <v>309</v>
      </c>
      <c r="W90" s="587"/>
      <c r="X90" s="587"/>
      <c r="Y90" s="611"/>
      <c r="Z90" s="239">
        <v>116</v>
      </c>
      <c r="AA90" s="708"/>
      <c r="AB90" s="709"/>
      <c r="AC90" s="709"/>
      <c r="AD90" s="709"/>
      <c r="AE90" s="710"/>
      <c r="AF90" s="239">
        <v>757</v>
      </c>
      <c r="AG90" s="734">
        <f>+Q90+AA90</f>
        <v>0</v>
      </c>
      <c r="AH90" s="734"/>
      <c r="AI90" s="734"/>
      <c r="AJ90" s="734"/>
      <c r="AK90" s="734"/>
      <c r="AL90" s="119" t="s">
        <v>2</v>
      </c>
    </row>
    <row r="91" spans="1:110" ht="24" customHeight="1">
      <c r="A91" s="317"/>
      <c r="B91" s="716"/>
      <c r="C91" s="692"/>
      <c r="D91" s="244">
        <v>82</v>
      </c>
      <c r="E91" s="586" t="s">
        <v>310</v>
      </c>
      <c r="F91" s="587"/>
      <c r="G91" s="587"/>
      <c r="H91" s="587"/>
      <c r="I91" s="587"/>
      <c r="J91" s="587"/>
      <c r="K91" s="587"/>
      <c r="L91" s="587"/>
      <c r="M91" s="587"/>
      <c r="N91" s="587"/>
      <c r="O91" s="611"/>
      <c r="P91" s="239">
        <v>58</v>
      </c>
      <c r="Q91" s="708"/>
      <c r="R91" s="709"/>
      <c r="S91" s="709"/>
      <c r="T91" s="709"/>
      <c r="U91" s="710"/>
      <c r="V91" s="586" t="s">
        <v>311</v>
      </c>
      <c r="W91" s="587"/>
      <c r="X91" s="587"/>
      <c r="Y91" s="611"/>
      <c r="Z91" s="239">
        <v>870</v>
      </c>
      <c r="AA91" s="708"/>
      <c r="AB91" s="709"/>
      <c r="AC91" s="709"/>
      <c r="AD91" s="709"/>
      <c r="AE91" s="710"/>
      <c r="AF91" s="239">
        <v>871</v>
      </c>
      <c r="AG91" s="734">
        <f>+Q91+AA91</f>
        <v>0</v>
      </c>
      <c r="AH91" s="734"/>
      <c r="AI91" s="734"/>
      <c r="AJ91" s="734"/>
      <c r="AK91" s="734"/>
      <c r="AL91" s="119" t="s">
        <v>2</v>
      </c>
    </row>
    <row r="92" spans="1:110" ht="15" customHeight="1">
      <c r="A92" s="317"/>
      <c r="B92" s="716"/>
      <c r="C92" s="692"/>
      <c r="D92" s="244">
        <v>83</v>
      </c>
      <c r="E92" s="586" t="s">
        <v>312</v>
      </c>
      <c r="F92" s="587"/>
      <c r="G92" s="587"/>
      <c r="H92" s="587"/>
      <c r="I92" s="587"/>
      <c r="J92" s="587"/>
      <c r="K92" s="587"/>
      <c r="L92" s="587"/>
      <c r="M92" s="587"/>
      <c r="N92" s="587"/>
      <c r="O92" s="587"/>
      <c r="P92" s="587"/>
      <c r="Q92" s="587"/>
      <c r="R92" s="587"/>
      <c r="S92" s="587"/>
      <c r="T92" s="587"/>
      <c r="U92" s="587"/>
      <c r="V92" s="587"/>
      <c r="W92" s="587"/>
      <c r="X92" s="587"/>
      <c r="Y92" s="587"/>
      <c r="Z92" s="587"/>
      <c r="AA92" s="587"/>
      <c r="AB92" s="587"/>
      <c r="AC92" s="587"/>
      <c r="AD92" s="587"/>
      <c r="AE92" s="611"/>
      <c r="AF92" s="239">
        <v>1645</v>
      </c>
      <c r="AG92" s="571"/>
      <c r="AH92" s="572"/>
      <c r="AI92" s="572"/>
      <c r="AJ92" s="572"/>
      <c r="AK92" s="573"/>
      <c r="AL92" s="119" t="s">
        <v>2</v>
      </c>
    </row>
    <row r="93" spans="1:110" ht="20.45" customHeight="1">
      <c r="A93" s="317"/>
      <c r="B93" s="716"/>
      <c r="C93" s="692"/>
      <c r="D93" s="244">
        <v>84</v>
      </c>
      <c r="E93" s="586" t="s">
        <v>313</v>
      </c>
      <c r="F93" s="587"/>
      <c r="G93" s="587"/>
      <c r="H93" s="587"/>
      <c r="I93" s="587"/>
      <c r="J93" s="587"/>
      <c r="K93" s="587"/>
      <c r="L93" s="587"/>
      <c r="M93" s="587"/>
      <c r="N93" s="587"/>
      <c r="O93" s="611"/>
      <c r="P93" s="239">
        <v>181</v>
      </c>
      <c r="Q93" s="708"/>
      <c r="R93" s="709"/>
      <c r="S93" s="709"/>
      <c r="T93" s="709"/>
      <c r="U93" s="710"/>
      <c r="V93" s="586" t="s">
        <v>314</v>
      </c>
      <c r="W93" s="587"/>
      <c r="X93" s="587"/>
      <c r="Y93" s="611"/>
      <c r="Z93" s="239">
        <v>881</v>
      </c>
      <c r="AA93" s="708"/>
      <c r="AB93" s="709"/>
      <c r="AC93" s="709"/>
      <c r="AD93" s="709"/>
      <c r="AE93" s="710"/>
      <c r="AF93" s="239">
        <v>882</v>
      </c>
      <c r="AG93" s="734">
        <f>+Q93+AA93</f>
        <v>0</v>
      </c>
      <c r="AH93" s="734"/>
      <c r="AI93" s="734"/>
      <c r="AJ93" s="734"/>
      <c r="AK93" s="734"/>
      <c r="AL93" s="119" t="s">
        <v>2</v>
      </c>
    </row>
    <row r="94" spans="1:110" s="160" customFormat="1" ht="20.45" customHeight="1">
      <c r="A94" s="319"/>
      <c r="B94" s="716"/>
      <c r="C94" s="693"/>
      <c r="D94" s="244">
        <v>85</v>
      </c>
      <c r="E94" s="586" t="s">
        <v>315</v>
      </c>
      <c r="F94" s="587"/>
      <c r="G94" s="587"/>
      <c r="H94" s="587"/>
      <c r="I94" s="587"/>
      <c r="J94" s="587"/>
      <c r="K94" s="587"/>
      <c r="L94" s="587"/>
      <c r="M94" s="587"/>
      <c r="N94" s="587"/>
      <c r="O94" s="587"/>
      <c r="P94" s="239">
        <v>1646</v>
      </c>
      <c r="Q94" s="708"/>
      <c r="R94" s="709"/>
      <c r="S94" s="709"/>
      <c r="T94" s="709"/>
      <c r="U94" s="710"/>
      <c r="V94" s="586" t="s">
        <v>316</v>
      </c>
      <c r="W94" s="587"/>
      <c r="X94" s="587"/>
      <c r="Y94" s="611"/>
      <c r="Z94" s="239">
        <v>1647</v>
      </c>
      <c r="AA94" s="708"/>
      <c r="AB94" s="709"/>
      <c r="AC94" s="709"/>
      <c r="AD94" s="709"/>
      <c r="AE94" s="710"/>
      <c r="AF94" s="239">
        <v>1648</v>
      </c>
      <c r="AG94" s="734">
        <f>+Q94+AA94</f>
        <v>0</v>
      </c>
      <c r="AH94" s="734"/>
      <c r="AI94" s="734"/>
      <c r="AJ94" s="734"/>
      <c r="AK94" s="734"/>
      <c r="AL94" s="119" t="s">
        <v>2</v>
      </c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  <c r="BN94" s="316"/>
      <c r="BO94" s="316"/>
      <c r="BP94" s="316"/>
      <c r="BQ94" s="316"/>
      <c r="BR94" s="316"/>
      <c r="BS94" s="316"/>
      <c r="BT94" s="316"/>
      <c r="BU94" s="316"/>
      <c r="BV94" s="316"/>
      <c r="BW94" s="316"/>
      <c r="BX94" s="316"/>
      <c r="BY94" s="316"/>
      <c r="BZ94" s="316"/>
      <c r="CA94" s="316"/>
      <c r="CB94" s="316"/>
      <c r="CC94" s="316"/>
      <c r="CD94" s="316"/>
      <c r="CE94" s="316"/>
      <c r="CF94" s="316"/>
      <c r="CG94" s="316"/>
      <c r="CH94" s="316"/>
      <c r="CI94" s="316"/>
      <c r="CJ94" s="316"/>
      <c r="CK94" s="316"/>
      <c r="CL94" s="316"/>
      <c r="CM94" s="316"/>
      <c r="CN94" s="316"/>
      <c r="CO94" s="316"/>
      <c r="CP94" s="316"/>
      <c r="CQ94" s="316"/>
      <c r="CR94" s="316"/>
      <c r="CS94" s="316"/>
      <c r="CT94" s="316"/>
      <c r="CU94" s="316"/>
      <c r="CV94" s="316"/>
      <c r="CW94" s="316"/>
      <c r="CX94" s="316"/>
      <c r="CY94" s="316"/>
      <c r="CZ94" s="316"/>
      <c r="DA94" s="316"/>
      <c r="DB94" s="316"/>
      <c r="DC94" s="316"/>
      <c r="DD94" s="316"/>
      <c r="DE94" s="316"/>
      <c r="DF94" s="316"/>
    </row>
    <row r="95" spans="1:110" ht="14.45" customHeight="1">
      <c r="A95" s="317"/>
      <c r="B95" s="716"/>
      <c r="C95" s="157"/>
      <c r="D95" s="244">
        <v>86</v>
      </c>
      <c r="E95" s="698" t="s">
        <v>317</v>
      </c>
      <c r="F95" s="699"/>
      <c r="G95" s="699"/>
      <c r="H95" s="699"/>
      <c r="I95" s="699"/>
      <c r="J95" s="699"/>
      <c r="K95" s="699"/>
      <c r="L95" s="699"/>
      <c r="M95" s="699"/>
      <c r="N95" s="699"/>
      <c r="O95" s="699"/>
      <c r="P95" s="699"/>
      <c r="Q95" s="699"/>
      <c r="R95" s="699"/>
      <c r="S95" s="699"/>
      <c r="T95" s="699"/>
      <c r="U95" s="699"/>
      <c r="V95" s="699"/>
      <c r="W95" s="699"/>
      <c r="X95" s="699"/>
      <c r="Y95" s="699"/>
      <c r="Z95" s="699"/>
      <c r="AA95" s="699"/>
      <c r="AB95" s="699"/>
      <c r="AC95" s="699"/>
      <c r="AD95" s="699"/>
      <c r="AE95" s="700"/>
      <c r="AF95" s="239">
        <v>1649</v>
      </c>
      <c r="AG95" s="571">
        <v>0</v>
      </c>
      <c r="AH95" s="572"/>
      <c r="AI95" s="572"/>
      <c r="AJ95" s="572"/>
      <c r="AK95" s="573"/>
      <c r="AL95" s="159" t="s">
        <v>1</v>
      </c>
    </row>
    <row r="96" spans="1:110" ht="14.45" customHeight="1">
      <c r="A96" s="317"/>
      <c r="B96" s="716"/>
      <c r="C96" s="157"/>
      <c r="D96" s="244">
        <v>87</v>
      </c>
      <c r="E96" s="586" t="s">
        <v>318</v>
      </c>
      <c r="F96" s="587"/>
      <c r="G96" s="587"/>
      <c r="H96" s="587"/>
      <c r="I96" s="587"/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7"/>
      <c r="X96" s="587"/>
      <c r="Y96" s="587"/>
      <c r="Z96" s="587"/>
      <c r="AA96" s="587"/>
      <c r="AB96" s="587"/>
      <c r="AC96" s="587"/>
      <c r="AD96" s="587"/>
      <c r="AE96" s="611"/>
      <c r="AF96" s="239">
        <v>900</v>
      </c>
      <c r="AG96" s="571"/>
      <c r="AH96" s="572"/>
      <c r="AI96" s="572"/>
      <c r="AJ96" s="572"/>
      <c r="AK96" s="573"/>
      <c r="AL96" s="119" t="s">
        <v>1</v>
      </c>
    </row>
    <row r="97" spans="1:110" ht="15.75" thickBot="1">
      <c r="A97" s="317"/>
      <c r="B97" s="717"/>
      <c r="C97" s="161"/>
      <c r="D97" s="245">
        <v>88</v>
      </c>
      <c r="E97" s="774" t="s">
        <v>319</v>
      </c>
      <c r="F97" s="775"/>
      <c r="G97" s="775"/>
      <c r="H97" s="775"/>
      <c r="I97" s="775"/>
      <c r="J97" s="775"/>
      <c r="K97" s="775"/>
      <c r="L97" s="775"/>
      <c r="M97" s="775"/>
      <c r="N97" s="775"/>
      <c r="O97" s="775"/>
      <c r="P97" s="775"/>
      <c r="Q97" s="775"/>
      <c r="R97" s="775"/>
      <c r="S97" s="775"/>
      <c r="T97" s="775"/>
      <c r="U97" s="775"/>
      <c r="V97" s="775"/>
      <c r="W97" s="775"/>
      <c r="X97" s="775"/>
      <c r="Y97" s="775"/>
      <c r="Z97" s="775"/>
      <c r="AA97" s="775"/>
      <c r="AB97" s="775"/>
      <c r="AC97" s="775"/>
      <c r="AD97" s="775"/>
      <c r="AE97" s="776"/>
      <c r="AF97" s="162">
        <v>305</v>
      </c>
      <c r="AG97" s="777">
        <f>SUM(AG57:AK82)-SUM(AG83:AK94)+AG95+AG96</f>
        <v>0</v>
      </c>
      <c r="AH97" s="778"/>
      <c r="AI97" s="778"/>
      <c r="AJ97" s="778"/>
      <c r="AK97" s="779"/>
      <c r="AL97" s="163" t="s">
        <v>12</v>
      </c>
    </row>
    <row r="98" spans="1:110" s="110" customFormat="1" ht="9" customHeight="1" thickTop="1" thickBot="1">
      <c r="A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4"/>
      <c r="AZ98" s="314"/>
      <c r="BA98" s="314"/>
      <c r="BB98" s="314"/>
      <c r="BC98" s="314"/>
      <c r="BD98" s="314"/>
      <c r="BE98" s="314"/>
      <c r="BF98" s="314"/>
      <c r="BG98" s="314"/>
      <c r="BH98" s="314"/>
      <c r="BI98" s="314"/>
      <c r="BJ98" s="314"/>
      <c r="BK98" s="314"/>
      <c r="BL98" s="314"/>
      <c r="BM98" s="314"/>
      <c r="BN98" s="314"/>
      <c r="BO98" s="314"/>
      <c r="BP98" s="314"/>
      <c r="BQ98" s="314"/>
      <c r="BR98" s="314"/>
      <c r="BS98" s="314"/>
      <c r="BT98" s="314"/>
      <c r="BU98" s="314"/>
      <c r="BV98" s="314"/>
      <c r="BW98" s="314"/>
      <c r="BX98" s="314"/>
      <c r="BY98" s="314"/>
      <c r="BZ98" s="314"/>
      <c r="CA98" s="314"/>
      <c r="CB98" s="314"/>
      <c r="CC98" s="314"/>
      <c r="CD98" s="314"/>
      <c r="CE98" s="314"/>
      <c r="CF98" s="314"/>
      <c r="CG98" s="314"/>
      <c r="CH98" s="314"/>
      <c r="CI98" s="314"/>
      <c r="CJ98" s="314"/>
      <c r="CK98" s="314"/>
      <c r="CL98" s="314"/>
      <c r="CM98" s="314"/>
      <c r="CN98" s="314"/>
      <c r="CO98" s="314"/>
      <c r="CP98" s="314"/>
      <c r="CQ98" s="314"/>
      <c r="CR98" s="314"/>
      <c r="CS98" s="314"/>
      <c r="CT98" s="314"/>
      <c r="CU98" s="314"/>
      <c r="CV98" s="314"/>
      <c r="CW98" s="314"/>
      <c r="CX98" s="314"/>
      <c r="CY98" s="314"/>
      <c r="CZ98" s="314"/>
      <c r="DA98" s="314"/>
      <c r="DB98" s="314"/>
      <c r="DC98" s="314"/>
      <c r="DD98" s="314"/>
      <c r="DE98" s="314"/>
      <c r="DF98" s="314"/>
    </row>
    <row r="99" spans="1:110" ht="15.75" thickTop="1">
      <c r="B99" s="758" t="s">
        <v>320</v>
      </c>
      <c r="C99" s="759"/>
      <c r="D99" s="759"/>
      <c r="E99" s="759"/>
      <c r="F99" s="759"/>
      <c r="G99" s="759"/>
      <c r="H99" s="759"/>
      <c r="I99" s="759"/>
      <c r="J99" s="759"/>
      <c r="K99" s="759"/>
      <c r="L99" s="759"/>
      <c r="M99" s="759"/>
      <c r="N99" s="759"/>
      <c r="O99" s="759"/>
      <c r="P99" s="760"/>
      <c r="Q99" s="110"/>
      <c r="R99" s="761" t="s">
        <v>321</v>
      </c>
      <c r="S99" s="762"/>
      <c r="T99" s="762"/>
      <c r="U99" s="762"/>
      <c r="V99" s="762"/>
      <c r="W99" s="762"/>
      <c r="X99" s="762"/>
      <c r="Y99" s="763"/>
      <c r="Z99" s="764" t="s">
        <v>322</v>
      </c>
      <c r="AA99" s="762"/>
      <c r="AB99" s="762"/>
      <c r="AC99" s="762"/>
      <c r="AD99" s="762"/>
      <c r="AE99" s="763"/>
      <c r="AF99" s="764" t="s">
        <v>323</v>
      </c>
      <c r="AG99" s="762"/>
      <c r="AH99" s="762"/>
      <c r="AI99" s="762"/>
      <c r="AJ99" s="762"/>
      <c r="AK99" s="762"/>
      <c r="AL99" s="765"/>
    </row>
    <row r="100" spans="1:110" ht="15.75" thickBot="1">
      <c r="B100" s="164" t="s">
        <v>324</v>
      </c>
      <c r="C100" s="165"/>
      <c r="D100" s="165"/>
      <c r="E100" s="165"/>
      <c r="F100" s="165"/>
      <c r="G100" s="165"/>
      <c r="H100" s="165"/>
      <c r="I100" s="165"/>
      <c r="J100" s="165"/>
      <c r="K100" s="165"/>
      <c r="L100" s="766"/>
      <c r="M100" s="766"/>
      <c r="N100" s="766"/>
      <c r="O100" s="766"/>
      <c r="P100" s="166"/>
      <c r="Q100" s="110"/>
      <c r="R100" s="167" t="s">
        <v>325</v>
      </c>
      <c r="S100" s="767"/>
      <c r="T100" s="768"/>
      <c r="U100" s="768"/>
      <c r="V100" s="768"/>
      <c r="W100" s="768"/>
      <c r="X100" s="768"/>
      <c r="Y100" s="769"/>
      <c r="Z100" s="168" t="s">
        <v>326</v>
      </c>
      <c r="AA100" s="770"/>
      <c r="AB100" s="770"/>
      <c r="AC100" s="770"/>
      <c r="AD100" s="770"/>
      <c r="AE100" s="770"/>
      <c r="AF100" s="168" t="s">
        <v>327</v>
      </c>
      <c r="AG100" s="771"/>
      <c r="AH100" s="772"/>
      <c r="AI100" s="772"/>
      <c r="AJ100" s="772"/>
      <c r="AK100" s="772"/>
      <c r="AL100" s="773"/>
    </row>
    <row r="101" spans="1:110" s="110" customFormat="1" ht="9" customHeight="1" thickTop="1" thickBot="1">
      <c r="A101" s="314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4"/>
      <c r="BB101" s="314"/>
      <c r="BC101" s="314"/>
      <c r="BD101" s="314"/>
      <c r="BE101" s="314"/>
      <c r="BF101" s="314"/>
      <c r="BG101" s="314"/>
      <c r="BH101" s="314"/>
      <c r="BI101" s="314"/>
      <c r="BJ101" s="314"/>
      <c r="BK101" s="314"/>
      <c r="BL101" s="314"/>
      <c r="BM101" s="314"/>
      <c r="BN101" s="314"/>
      <c r="BO101" s="314"/>
      <c r="BP101" s="314"/>
      <c r="BQ101" s="314"/>
      <c r="BR101" s="314"/>
      <c r="BS101" s="314"/>
      <c r="BT101" s="314"/>
      <c r="BU101" s="314"/>
      <c r="BV101" s="314"/>
      <c r="BW101" s="314"/>
      <c r="BX101" s="314"/>
      <c r="BY101" s="314"/>
      <c r="BZ101" s="314"/>
      <c r="CA101" s="314"/>
      <c r="CB101" s="314"/>
      <c r="CC101" s="314"/>
      <c r="CD101" s="314"/>
      <c r="CE101" s="314"/>
      <c r="CF101" s="314"/>
      <c r="CG101" s="314"/>
      <c r="CH101" s="314"/>
      <c r="CI101" s="314"/>
      <c r="CJ101" s="314"/>
      <c r="CK101" s="314"/>
      <c r="CL101" s="314"/>
      <c r="CM101" s="314"/>
      <c r="CN101" s="314"/>
      <c r="CO101" s="314"/>
      <c r="CP101" s="314"/>
      <c r="CQ101" s="314"/>
      <c r="CR101" s="314"/>
      <c r="CS101" s="314"/>
      <c r="CT101" s="314"/>
      <c r="CU101" s="314"/>
      <c r="CV101" s="314"/>
      <c r="CW101" s="314"/>
      <c r="CX101" s="314"/>
      <c r="CY101" s="314"/>
      <c r="CZ101" s="314"/>
      <c r="DA101" s="314"/>
      <c r="DB101" s="314"/>
      <c r="DC101" s="314"/>
      <c r="DD101" s="314"/>
      <c r="DE101" s="314"/>
      <c r="DF101" s="314"/>
    </row>
    <row r="102" spans="1:110" ht="15" customHeight="1" thickTop="1">
      <c r="A102" s="317"/>
      <c r="B102" s="789" t="s">
        <v>328</v>
      </c>
      <c r="C102" s="241">
        <v>89</v>
      </c>
      <c r="D102" s="792" t="s">
        <v>329</v>
      </c>
      <c r="E102" s="792"/>
      <c r="F102" s="792"/>
      <c r="G102" s="792"/>
      <c r="H102" s="792"/>
      <c r="I102" s="792"/>
      <c r="J102" s="792"/>
      <c r="K102" s="792"/>
      <c r="L102" s="792"/>
      <c r="M102" s="792"/>
      <c r="N102" s="792"/>
      <c r="O102" s="792"/>
      <c r="P102" s="235">
        <v>85</v>
      </c>
      <c r="Q102" s="793">
        <f>MAX(-AG97,0)</f>
        <v>0</v>
      </c>
      <c r="R102" s="793"/>
      <c r="S102" s="793"/>
      <c r="T102" s="793"/>
      <c r="U102" s="169" t="s">
        <v>1</v>
      </c>
      <c r="V102" s="794" t="s">
        <v>330</v>
      </c>
      <c r="W102" s="795"/>
      <c r="X102" s="795"/>
      <c r="Y102" s="796"/>
      <c r="Z102" s="241">
        <v>92</v>
      </c>
      <c r="AA102" s="800" t="s">
        <v>331</v>
      </c>
      <c r="AB102" s="800"/>
      <c r="AC102" s="800"/>
      <c r="AD102" s="800"/>
      <c r="AE102" s="800"/>
      <c r="AF102" s="235">
        <v>90</v>
      </c>
      <c r="AG102" s="801">
        <f>MAX(+AG97,0)</f>
        <v>0</v>
      </c>
      <c r="AH102" s="801"/>
      <c r="AI102" s="801"/>
      <c r="AJ102" s="801"/>
      <c r="AK102" s="801"/>
      <c r="AL102" s="140" t="s">
        <v>1</v>
      </c>
    </row>
    <row r="103" spans="1:110" ht="15" customHeight="1">
      <c r="A103" s="317"/>
      <c r="B103" s="790"/>
      <c r="C103" s="244">
        <v>90</v>
      </c>
      <c r="D103" s="605" t="s">
        <v>332</v>
      </c>
      <c r="E103" s="606"/>
      <c r="F103" s="606"/>
      <c r="G103" s="606"/>
      <c r="H103" s="606"/>
      <c r="I103" s="606"/>
      <c r="J103" s="606"/>
      <c r="K103" s="606"/>
      <c r="L103" s="606"/>
      <c r="M103" s="606"/>
      <c r="N103" s="606"/>
      <c r="O103" s="607"/>
      <c r="P103" s="239">
        <v>86</v>
      </c>
      <c r="Q103" s="802"/>
      <c r="R103" s="802"/>
      <c r="S103" s="802"/>
      <c r="T103" s="802"/>
      <c r="U103" s="230" t="s">
        <v>2</v>
      </c>
      <c r="V103" s="794"/>
      <c r="W103" s="795"/>
      <c r="X103" s="795"/>
      <c r="Y103" s="796"/>
      <c r="Z103" s="244">
        <v>93</v>
      </c>
      <c r="AA103" s="784" t="s">
        <v>333</v>
      </c>
      <c r="AB103" s="784"/>
      <c r="AC103" s="784"/>
      <c r="AD103" s="784"/>
      <c r="AE103" s="784"/>
      <c r="AF103" s="239">
        <v>39</v>
      </c>
      <c r="AG103" s="783"/>
      <c r="AH103" s="783"/>
      <c r="AI103" s="783"/>
      <c r="AJ103" s="783"/>
      <c r="AK103" s="783"/>
      <c r="AL103" s="119" t="s">
        <v>1</v>
      </c>
    </row>
    <row r="104" spans="1:110" ht="27" customHeight="1">
      <c r="A104" s="317"/>
      <c r="B104" s="790"/>
      <c r="C104" s="780" t="s">
        <v>334</v>
      </c>
      <c r="D104" s="781"/>
      <c r="E104" s="781"/>
      <c r="F104" s="781"/>
      <c r="G104" s="781"/>
      <c r="H104" s="781"/>
      <c r="I104" s="781"/>
      <c r="J104" s="781"/>
      <c r="K104" s="781"/>
      <c r="L104" s="781"/>
      <c r="M104" s="781"/>
      <c r="N104" s="781"/>
      <c r="O104" s="781"/>
      <c r="P104" s="781"/>
      <c r="Q104" s="781"/>
      <c r="R104" s="781"/>
      <c r="S104" s="781"/>
      <c r="T104" s="781"/>
      <c r="U104" s="781"/>
      <c r="V104" s="797"/>
      <c r="W104" s="798"/>
      <c r="X104" s="798"/>
      <c r="Y104" s="799"/>
      <c r="Z104" s="244">
        <v>94</v>
      </c>
      <c r="AA104" s="782" t="s">
        <v>335</v>
      </c>
      <c r="AB104" s="782"/>
      <c r="AC104" s="782"/>
      <c r="AD104" s="782"/>
      <c r="AE104" s="782"/>
      <c r="AF104" s="239">
        <v>91</v>
      </c>
      <c r="AG104" s="783">
        <f>SUM(AG102:AK103)</f>
        <v>0</v>
      </c>
      <c r="AH104" s="783"/>
      <c r="AI104" s="783"/>
      <c r="AJ104" s="783"/>
      <c r="AK104" s="783"/>
      <c r="AL104" s="119" t="s">
        <v>12</v>
      </c>
    </row>
    <row r="105" spans="1:110" ht="29.25" customHeight="1">
      <c r="A105" s="317"/>
      <c r="B105" s="790"/>
      <c r="C105" s="244">
        <f>+C103+1</f>
        <v>91</v>
      </c>
      <c r="D105" s="784" t="s">
        <v>336</v>
      </c>
      <c r="E105" s="784"/>
      <c r="F105" s="784"/>
      <c r="G105" s="784"/>
      <c r="H105" s="784"/>
      <c r="I105" s="784"/>
      <c r="J105" s="784"/>
      <c r="K105" s="784"/>
      <c r="L105" s="784"/>
      <c r="M105" s="784"/>
      <c r="N105" s="784"/>
      <c r="O105" s="784"/>
      <c r="P105" s="239">
        <v>87</v>
      </c>
      <c r="Q105" s="785">
        <f>+Q102-Q103</f>
        <v>0</v>
      </c>
      <c r="R105" s="785"/>
      <c r="S105" s="785"/>
      <c r="T105" s="785"/>
      <c r="U105" s="230" t="s">
        <v>12</v>
      </c>
      <c r="V105" s="786" t="s">
        <v>337</v>
      </c>
      <c r="W105" s="787"/>
      <c r="X105" s="787"/>
      <c r="Y105" s="787"/>
      <c r="Z105" s="787"/>
      <c r="AA105" s="787"/>
      <c r="AB105" s="787"/>
      <c r="AC105" s="787"/>
      <c r="AD105" s="787"/>
      <c r="AE105" s="787"/>
      <c r="AF105" s="787"/>
      <c r="AG105" s="787"/>
      <c r="AH105" s="787"/>
      <c r="AI105" s="787"/>
      <c r="AJ105" s="787"/>
      <c r="AK105" s="788"/>
      <c r="AL105" s="119"/>
    </row>
    <row r="106" spans="1:110" ht="19.5" customHeight="1">
      <c r="A106" s="317"/>
      <c r="B106" s="790"/>
      <c r="C106" s="817" t="s">
        <v>338</v>
      </c>
      <c r="D106" s="818"/>
      <c r="E106" s="818"/>
      <c r="F106" s="818"/>
      <c r="G106" s="818"/>
      <c r="H106" s="818"/>
      <c r="I106" s="818"/>
      <c r="J106" s="818"/>
      <c r="K106" s="818"/>
      <c r="L106" s="818"/>
      <c r="M106" s="818"/>
      <c r="N106" s="818"/>
      <c r="O106" s="818"/>
      <c r="P106" s="818"/>
      <c r="Q106" s="818"/>
      <c r="R106" s="818"/>
      <c r="S106" s="818"/>
      <c r="T106" s="818"/>
      <c r="U106" s="819"/>
      <c r="V106" s="820" t="s">
        <v>339</v>
      </c>
      <c r="W106" s="821"/>
      <c r="X106" s="821"/>
      <c r="Y106" s="822"/>
      <c r="Z106" s="244">
        <f>+Z104+1</f>
        <v>95</v>
      </c>
      <c r="AA106" s="782" t="s">
        <v>340</v>
      </c>
      <c r="AB106" s="782"/>
      <c r="AC106" s="782"/>
      <c r="AD106" s="782"/>
      <c r="AE106" s="782"/>
      <c r="AF106" s="239">
        <v>92</v>
      </c>
      <c r="AG106" s="783"/>
      <c r="AH106" s="783"/>
      <c r="AI106" s="783"/>
      <c r="AJ106" s="783"/>
      <c r="AK106" s="783"/>
      <c r="AL106" s="119" t="s">
        <v>1</v>
      </c>
    </row>
    <row r="107" spans="1:110" ht="19.5" customHeight="1">
      <c r="A107" s="317"/>
      <c r="B107" s="790"/>
      <c r="C107" s="244">
        <v>301</v>
      </c>
      <c r="D107" s="586" t="s">
        <v>341</v>
      </c>
      <c r="E107" s="587"/>
      <c r="F107" s="587"/>
      <c r="G107" s="587"/>
      <c r="H107" s="587"/>
      <c r="I107" s="587"/>
      <c r="J107" s="587"/>
      <c r="K107" s="587"/>
      <c r="L107" s="587"/>
      <c r="M107" s="587"/>
      <c r="N107" s="587"/>
      <c r="O107" s="611"/>
      <c r="P107" s="239">
        <v>306</v>
      </c>
      <c r="Q107" s="829"/>
      <c r="R107" s="830"/>
      <c r="S107" s="830"/>
      <c r="T107" s="830"/>
      <c r="U107" s="830"/>
      <c r="V107" s="823"/>
      <c r="W107" s="824"/>
      <c r="X107" s="824"/>
      <c r="Y107" s="825"/>
      <c r="Z107" s="244">
        <f>+Z106+1</f>
        <v>96</v>
      </c>
      <c r="AA107" s="782" t="s">
        <v>342</v>
      </c>
      <c r="AB107" s="782"/>
      <c r="AC107" s="782"/>
      <c r="AD107" s="782"/>
      <c r="AE107" s="782"/>
      <c r="AF107" s="239">
        <v>93</v>
      </c>
      <c r="AG107" s="783"/>
      <c r="AH107" s="783"/>
      <c r="AI107" s="783"/>
      <c r="AJ107" s="783"/>
      <c r="AK107" s="783"/>
      <c r="AL107" s="119" t="s">
        <v>1</v>
      </c>
    </row>
    <row r="108" spans="1:110" ht="19.5" customHeight="1" thickBot="1">
      <c r="A108" s="317"/>
      <c r="B108" s="790"/>
      <c r="C108" s="745" t="s">
        <v>343</v>
      </c>
      <c r="D108" s="746"/>
      <c r="E108" s="746"/>
      <c r="F108" s="746"/>
      <c r="G108" s="746"/>
      <c r="H108" s="746"/>
      <c r="I108" s="746"/>
      <c r="J108" s="746"/>
      <c r="K108" s="746"/>
      <c r="L108" s="746"/>
      <c r="M108" s="746"/>
      <c r="N108" s="746"/>
      <c r="O108" s="746"/>
      <c r="P108" s="746"/>
      <c r="Q108" s="746"/>
      <c r="R108" s="746"/>
      <c r="S108" s="746"/>
      <c r="T108" s="746"/>
      <c r="U108" s="747"/>
      <c r="V108" s="826"/>
      <c r="W108" s="827"/>
      <c r="X108" s="827"/>
      <c r="Y108" s="828"/>
      <c r="Z108" s="245">
        <f>+Z107+1</f>
        <v>97</v>
      </c>
      <c r="AA108" s="831" t="s">
        <v>344</v>
      </c>
      <c r="AB108" s="832"/>
      <c r="AC108" s="832"/>
      <c r="AD108" s="832"/>
      <c r="AE108" s="833"/>
      <c r="AF108" s="162">
        <v>94</v>
      </c>
      <c r="AG108" s="803">
        <f>SUM(AG104:AK107)</f>
        <v>0</v>
      </c>
      <c r="AH108" s="804"/>
      <c r="AI108" s="804"/>
      <c r="AJ108" s="804"/>
      <c r="AK108" s="805"/>
      <c r="AL108" s="163" t="s">
        <v>12</v>
      </c>
    </row>
    <row r="109" spans="1:110" ht="15.75" thickTop="1">
      <c r="A109" s="317"/>
      <c r="B109" s="790"/>
      <c r="C109" s="641">
        <v>780</v>
      </c>
      <c r="D109" s="808" t="s">
        <v>345</v>
      </c>
      <c r="E109" s="808"/>
      <c r="F109" s="808"/>
      <c r="G109" s="808"/>
      <c r="H109" s="808"/>
      <c r="I109" s="808"/>
      <c r="J109" s="808"/>
      <c r="K109" s="808"/>
      <c r="L109" s="808"/>
      <c r="M109" s="808"/>
      <c r="N109" s="808"/>
      <c r="O109" s="808"/>
      <c r="P109" s="239"/>
      <c r="Q109" s="810" t="s">
        <v>346</v>
      </c>
      <c r="R109" s="811"/>
      <c r="S109" s="811"/>
      <c r="T109" s="811"/>
      <c r="U109" s="812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</row>
    <row r="110" spans="1:110" ht="18.75" customHeight="1">
      <c r="A110" s="317"/>
      <c r="B110" s="790"/>
      <c r="C110" s="806"/>
      <c r="D110" s="808"/>
      <c r="E110" s="808"/>
      <c r="F110" s="808"/>
      <c r="G110" s="808"/>
      <c r="H110" s="808"/>
      <c r="I110" s="808"/>
      <c r="J110" s="808"/>
      <c r="K110" s="808"/>
      <c r="L110" s="808"/>
      <c r="M110" s="808"/>
      <c r="N110" s="808"/>
      <c r="O110" s="808"/>
      <c r="P110" s="239"/>
      <c r="Q110" s="810" t="s">
        <v>347</v>
      </c>
      <c r="R110" s="811"/>
      <c r="S110" s="811"/>
      <c r="T110" s="811"/>
      <c r="U110" s="812"/>
      <c r="V110" s="110"/>
      <c r="W110" s="813" t="s">
        <v>348</v>
      </c>
      <c r="X110" s="813"/>
      <c r="Y110" s="813"/>
      <c r="Z110" s="813"/>
      <c r="AA110" s="813"/>
      <c r="AB110" s="813"/>
      <c r="AC110" s="813"/>
      <c r="AD110" s="813"/>
      <c r="AE110" s="813"/>
      <c r="AF110" s="813"/>
      <c r="AG110" s="813"/>
      <c r="AH110" s="813"/>
      <c r="AI110" s="813"/>
      <c r="AJ110" s="110"/>
      <c r="AK110" s="110"/>
      <c r="AL110" s="110"/>
    </row>
    <row r="111" spans="1:110" ht="15.75" thickBot="1">
      <c r="A111" s="317"/>
      <c r="B111" s="791"/>
      <c r="C111" s="807"/>
      <c r="D111" s="809"/>
      <c r="E111" s="809"/>
      <c r="F111" s="809"/>
      <c r="G111" s="809"/>
      <c r="H111" s="809"/>
      <c r="I111" s="809"/>
      <c r="J111" s="809"/>
      <c r="K111" s="809"/>
      <c r="L111" s="809"/>
      <c r="M111" s="809"/>
      <c r="N111" s="809"/>
      <c r="O111" s="809"/>
      <c r="P111" s="162"/>
      <c r="Q111" s="814" t="s">
        <v>349</v>
      </c>
      <c r="R111" s="815"/>
      <c r="S111" s="815"/>
      <c r="T111" s="815"/>
      <c r="U111" s="816"/>
      <c r="V111" s="110"/>
      <c r="W111" s="170" t="s">
        <v>350</v>
      </c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</row>
    <row r="112" spans="1:110" s="314" customFormat="1" ht="15.75" thickTop="1"/>
    <row r="113" s="314" customFormat="1"/>
    <row r="114" s="314" customFormat="1"/>
    <row r="115" s="314" customFormat="1"/>
    <row r="116" s="314" customFormat="1"/>
    <row r="117" s="314" customFormat="1"/>
    <row r="118" s="314" customFormat="1"/>
    <row r="119" s="314" customFormat="1"/>
    <row r="120" s="314" customFormat="1"/>
    <row r="121" s="314" customFormat="1"/>
    <row r="122" s="314" customFormat="1"/>
    <row r="123" s="314" customFormat="1"/>
    <row r="124" s="314" customFormat="1"/>
    <row r="125" s="314" customFormat="1"/>
    <row r="126" s="314" customFormat="1"/>
    <row r="127" s="314" customFormat="1"/>
    <row r="128" s="314" customFormat="1"/>
    <row r="129" s="314" customFormat="1"/>
    <row r="130" s="314" customFormat="1"/>
    <row r="131" s="314" customFormat="1"/>
    <row r="132" s="314" customFormat="1"/>
    <row r="133" s="314" customFormat="1"/>
    <row r="134" s="314" customFormat="1"/>
    <row r="135" s="314" customFormat="1"/>
    <row r="136" s="314" customFormat="1"/>
    <row r="137" s="314" customFormat="1"/>
    <row r="138" s="314" customFormat="1"/>
    <row r="139" s="314" customFormat="1"/>
    <row r="140" s="314" customFormat="1"/>
    <row r="141" s="314" customFormat="1"/>
    <row r="142" s="314" customFormat="1"/>
    <row r="143" s="314" customFormat="1"/>
    <row r="144" s="314" customFormat="1"/>
    <row r="145" s="314" customFormat="1"/>
    <row r="146" s="314" customFormat="1"/>
    <row r="147" s="314" customFormat="1"/>
    <row r="148" s="314" customFormat="1"/>
    <row r="149" s="314" customFormat="1"/>
    <row r="150" s="314" customFormat="1"/>
    <row r="151" s="314" customFormat="1"/>
    <row r="152" s="314" customFormat="1"/>
    <row r="153" s="314" customFormat="1"/>
    <row r="154" s="314" customFormat="1"/>
    <row r="155" s="314" customFormat="1"/>
    <row r="156" s="314" customFormat="1"/>
    <row r="157" s="314" customFormat="1"/>
    <row r="158" s="314" customFormat="1"/>
    <row r="159" s="314" customFormat="1"/>
    <row r="160" s="314" customFormat="1"/>
    <row r="161" s="314" customFormat="1"/>
    <row r="162" s="314" customFormat="1"/>
    <row r="163" s="314" customFormat="1"/>
    <row r="164" s="314" customFormat="1"/>
    <row r="165" s="314" customFormat="1"/>
    <row r="166" s="314" customFormat="1"/>
    <row r="167" s="314" customFormat="1"/>
    <row r="168" s="314" customFormat="1"/>
    <row r="169" s="314" customFormat="1"/>
    <row r="170" s="314" customFormat="1"/>
    <row r="171" s="314" customFormat="1"/>
    <row r="172" s="314" customFormat="1"/>
    <row r="173" s="314" customFormat="1"/>
    <row r="174" s="314" customFormat="1"/>
    <row r="175" s="314" customFormat="1"/>
    <row r="176" s="314" customFormat="1"/>
    <row r="177" s="314" customFormat="1"/>
    <row r="178" s="314" customFormat="1"/>
    <row r="179" s="314" customFormat="1"/>
    <row r="180" s="314" customFormat="1"/>
    <row r="181" s="314" customFormat="1"/>
    <row r="182" s="314" customFormat="1"/>
    <row r="183" s="314" customFormat="1"/>
    <row r="184" s="314" customFormat="1"/>
    <row r="185" s="314" customFormat="1"/>
    <row r="186" s="314" customFormat="1"/>
    <row r="187" s="314" customFormat="1"/>
    <row r="188" s="314" customFormat="1"/>
    <row r="189" s="314" customFormat="1"/>
    <row r="190" s="314" customFormat="1"/>
    <row r="191" s="314" customFormat="1"/>
    <row r="192" s="314" customFormat="1"/>
    <row r="193" s="314" customFormat="1"/>
    <row r="194" s="314" customFormat="1"/>
    <row r="195" s="314" customFormat="1"/>
    <row r="196" s="314" customFormat="1"/>
    <row r="197" s="314" customFormat="1"/>
    <row r="198" s="314" customFormat="1"/>
    <row r="199" s="314" customFormat="1"/>
    <row r="200" s="314" customFormat="1"/>
    <row r="201" s="314" customFormat="1"/>
    <row r="202" s="314" customFormat="1"/>
    <row r="203" s="314" customFormat="1"/>
    <row r="204" s="314" customFormat="1"/>
    <row r="205" s="314" customFormat="1"/>
    <row r="206" s="314" customFormat="1"/>
    <row r="207" s="314" customFormat="1"/>
    <row r="208" s="314" customFormat="1"/>
    <row r="209" s="314" customFormat="1"/>
    <row r="210" s="314" customFormat="1"/>
    <row r="211" s="314" customFormat="1"/>
    <row r="212" s="314" customFormat="1"/>
    <row r="213" s="314" customFormat="1"/>
    <row r="214" s="314" customFormat="1"/>
    <row r="215" s="314" customFormat="1"/>
    <row r="216" s="314" customFormat="1"/>
    <row r="217" s="314" customFormat="1"/>
    <row r="218" s="314" customFormat="1"/>
    <row r="219" s="314" customFormat="1"/>
    <row r="220" s="314" customFormat="1"/>
    <row r="221" s="314" customFormat="1"/>
    <row r="222" s="314" customFormat="1"/>
    <row r="223" s="314" customFormat="1"/>
    <row r="224" s="314" customFormat="1"/>
    <row r="225" s="314" customFormat="1"/>
    <row r="226" s="314" customFormat="1"/>
    <row r="227" s="314" customFormat="1"/>
    <row r="228" s="314" customFormat="1"/>
    <row r="229" s="314" customFormat="1"/>
    <row r="230" s="314" customFormat="1"/>
    <row r="231" s="314" customFormat="1"/>
    <row r="232" s="314" customFormat="1"/>
    <row r="233" s="314" customFormat="1"/>
    <row r="234" s="314" customFormat="1"/>
    <row r="235" s="314" customFormat="1"/>
    <row r="236" s="314" customFormat="1"/>
    <row r="237" s="314" customFormat="1"/>
    <row r="238" s="314" customFormat="1"/>
    <row r="239" s="314" customFormat="1"/>
    <row r="240" s="314" customFormat="1"/>
    <row r="241" s="314" customFormat="1"/>
    <row r="242" s="314" customFormat="1"/>
    <row r="243" s="314" customFormat="1"/>
    <row r="244" s="314" customFormat="1"/>
    <row r="245" s="314" customFormat="1"/>
    <row r="246" s="314" customFormat="1"/>
    <row r="247" s="314" customFormat="1"/>
    <row r="248" s="314" customFormat="1"/>
    <row r="249" s="314" customFormat="1"/>
    <row r="250" s="314" customFormat="1"/>
    <row r="251" s="314" customFormat="1"/>
    <row r="252" s="314" customFormat="1"/>
    <row r="253" s="314" customFormat="1"/>
    <row r="254" s="314" customFormat="1"/>
    <row r="255" s="314" customFormat="1"/>
    <row r="256" s="314" customFormat="1"/>
    <row r="257" s="314" customFormat="1"/>
    <row r="258" s="314" customFormat="1"/>
    <row r="259" s="314" customFormat="1"/>
    <row r="260" s="314" customFormat="1"/>
    <row r="261" s="314" customFormat="1"/>
    <row r="262" s="314" customFormat="1"/>
    <row r="263" s="314" customFormat="1"/>
    <row r="264" s="314" customFormat="1"/>
    <row r="265" s="314" customFormat="1"/>
    <row r="266" s="314" customFormat="1"/>
    <row r="267" s="314" customFormat="1"/>
    <row r="268" s="314" customFormat="1"/>
    <row r="269" s="314" customFormat="1"/>
    <row r="270" s="314" customFormat="1"/>
    <row r="271" s="314" customFormat="1"/>
    <row r="272" s="314" customFormat="1"/>
    <row r="273" s="314" customFormat="1"/>
    <row r="274" s="314" customFormat="1"/>
    <row r="275" s="314" customFormat="1"/>
    <row r="276" s="314" customFormat="1"/>
    <row r="277" s="314" customFormat="1"/>
    <row r="278" s="314" customFormat="1"/>
    <row r="279" s="314" customFormat="1"/>
    <row r="280" s="314" customFormat="1"/>
    <row r="281" s="314" customFormat="1"/>
    <row r="282" s="314" customFormat="1"/>
    <row r="283" s="314" customFormat="1"/>
    <row r="284" s="314" customFormat="1"/>
    <row r="285" s="314" customFormat="1"/>
    <row r="286" s="314" customFormat="1"/>
    <row r="287" s="314" customFormat="1"/>
    <row r="288" s="314" customFormat="1"/>
    <row r="289" s="314" customFormat="1"/>
    <row r="290" s="314" customFormat="1"/>
    <row r="291" s="314" customFormat="1"/>
    <row r="292" s="314" customFormat="1"/>
    <row r="293" s="314" customFormat="1"/>
    <row r="294" s="314" customFormat="1"/>
    <row r="295" s="314" customFormat="1"/>
    <row r="296" s="314" customFormat="1"/>
    <row r="297" s="314" customFormat="1"/>
    <row r="298" s="314" customFormat="1"/>
    <row r="299" s="314" customFormat="1"/>
    <row r="300" s="314" customFormat="1"/>
    <row r="301" s="314" customFormat="1"/>
    <row r="302" s="314" customFormat="1"/>
    <row r="303" s="314" customFormat="1"/>
    <row r="304" s="314" customFormat="1"/>
    <row r="305" s="314" customFormat="1"/>
    <row r="306" s="314" customFormat="1"/>
    <row r="307" s="314" customFormat="1"/>
    <row r="308" s="314" customFormat="1"/>
    <row r="309" s="314" customFormat="1"/>
    <row r="310" s="314" customFormat="1"/>
    <row r="311" s="314" customFormat="1"/>
    <row r="312" s="314" customFormat="1"/>
    <row r="313" s="314" customFormat="1"/>
    <row r="314" s="314" customFormat="1"/>
    <row r="315" s="314" customFormat="1"/>
    <row r="316" s="314" customFormat="1"/>
    <row r="317" s="314" customFormat="1"/>
    <row r="318" s="314" customFormat="1"/>
    <row r="319" s="314" customFormat="1"/>
    <row r="320" s="314" customFormat="1"/>
    <row r="321" s="314" customFormat="1"/>
    <row r="322" s="314" customFormat="1"/>
    <row r="323" s="314" customFormat="1"/>
    <row r="324" s="314" customFormat="1"/>
    <row r="325" s="314" customFormat="1"/>
    <row r="326" s="314" customFormat="1"/>
    <row r="327" s="314" customFormat="1"/>
    <row r="328" s="314" customFormat="1"/>
    <row r="329" s="314" customFormat="1"/>
    <row r="330" s="314" customFormat="1"/>
    <row r="331" s="314" customFormat="1"/>
    <row r="332" s="314" customFormat="1"/>
    <row r="333" s="314" customFormat="1"/>
    <row r="334" s="314" customFormat="1"/>
    <row r="335" s="314" customFormat="1"/>
    <row r="336" s="314" customFormat="1"/>
    <row r="337" s="314" customFormat="1"/>
    <row r="338" s="314" customFormat="1"/>
    <row r="339" s="314" customFormat="1"/>
    <row r="340" s="314" customFormat="1"/>
    <row r="341" s="314" customFormat="1"/>
    <row r="342" s="314" customFormat="1"/>
    <row r="343" s="314" customFormat="1"/>
    <row r="344" s="314" customFormat="1"/>
    <row r="345" s="314" customFormat="1"/>
    <row r="346" s="314" customFormat="1"/>
    <row r="347" s="314" customFormat="1"/>
    <row r="348" s="314" customFormat="1"/>
    <row r="349" s="314" customFormat="1"/>
    <row r="350" s="314" customFormat="1"/>
    <row r="351" s="314" customFormat="1"/>
    <row r="352" s="314" customFormat="1"/>
    <row r="353" s="314" customFormat="1"/>
    <row r="354" s="314" customFormat="1"/>
    <row r="355" s="314" customFormat="1"/>
    <row r="356" s="314" customFormat="1"/>
    <row r="357" s="314" customFormat="1"/>
    <row r="358" s="314" customFormat="1"/>
    <row r="359" s="314" customFormat="1"/>
    <row r="360" s="314" customFormat="1"/>
    <row r="361" s="314" customFormat="1"/>
    <row r="362" s="314" customFormat="1"/>
    <row r="363" s="314" customFormat="1"/>
    <row r="364" s="314" customFormat="1"/>
    <row r="365" s="314" customFormat="1"/>
    <row r="366" s="314" customFormat="1"/>
    <row r="367" s="314" customFormat="1"/>
    <row r="368" s="314" customFormat="1"/>
    <row r="369" s="314" customFormat="1"/>
    <row r="370" s="314" customFormat="1"/>
    <row r="371" s="314" customFormat="1"/>
    <row r="372" s="314" customFormat="1"/>
    <row r="373" s="314" customFormat="1"/>
    <row r="374" s="314" customFormat="1"/>
    <row r="375" s="314" customFormat="1"/>
    <row r="376" s="314" customFormat="1"/>
    <row r="377" s="314" customFormat="1"/>
    <row r="378" s="314" customFormat="1"/>
    <row r="379" s="314" customFormat="1"/>
    <row r="380" s="314" customFormat="1"/>
    <row r="381" s="314" customFormat="1"/>
    <row r="382" s="314" customFormat="1"/>
    <row r="383" s="314" customFormat="1"/>
    <row r="384" s="314" customFormat="1"/>
    <row r="385" s="314" customFormat="1"/>
    <row r="386" s="314" customFormat="1"/>
    <row r="387" s="314" customFormat="1"/>
    <row r="388" s="314" customFormat="1"/>
    <row r="389" s="314" customFormat="1"/>
    <row r="390" s="314" customFormat="1"/>
    <row r="391" s="314" customFormat="1"/>
    <row r="392" s="314" customFormat="1"/>
    <row r="393" s="314" customFormat="1"/>
    <row r="394" s="314" customFormat="1"/>
    <row r="395" s="314" customFormat="1"/>
    <row r="396" s="314" customFormat="1"/>
    <row r="397" s="314" customFormat="1"/>
    <row r="398" s="314" customFormat="1"/>
    <row r="399" s="314" customFormat="1"/>
    <row r="400" s="314" customFormat="1"/>
    <row r="401" s="314" customFormat="1"/>
    <row r="402" s="314" customFormat="1"/>
    <row r="403" s="314" customFormat="1"/>
    <row r="404" s="314" customFormat="1"/>
    <row r="405" s="314" customFormat="1"/>
    <row r="406" s="314" customFormat="1"/>
    <row r="407" s="314" customFormat="1"/>
    <row r="408" s="314" customFormat="1"/>
    <row r="409" s="314" customFormat="1"/>
    <row r="410" s="314" customFormat="1"/>
    <row r="411" s="314" customFormat="1"/>
    <row r="412" s="314" customFormat="1"/>
    <row r="413" s="314" customFormat="1"/>
    <row r="414" s="314" customFormat="1"/>
    <row r="415" s="314" customFormat="1"/>
    <row r="416" s="314" customFormat="1"/>
    <row r="417" s="314" customFormat="1"/>
    <row r="418" s="314" customFormat="1"/>
    <row r="419" s="314" customFormat="1"/>
    <row r="420" s="314" customFormat="1"/>
    <row r="421" s="314" customFormat="1"/>
    <row r="422" s="314" customFormat="1"/>
    <row r="423" s="314" customFormat="1"/>
    <row r="424" s="314" customFormat="1"/>
    <row r="425" s="314" customFormat="1"/>
    <row r="426" s="314" customFormat="1"/>
    <row r="427" s="314" customFormat="1"/>
    <row r="428" s="314" customFormat="1"/>
    <row r="429" s="314" customFormat="1"/>
    <row r="430" s="314" customFormat="1"/>
    <row r="431" s="314" customFormat="1"/>
    <row r="432" s="314" customFormat="1"/>
    <row r="433" s="314" customFormat="1"/>
    <row r="434" s="314" customFormat="1"/>
    <row r="435" s="314" customFormat="1"/>
    <row r="436" s="314" customFormat="1"/>
    <row r="437" s="314" customFormat="1"/>
    <row r="438" s="314" customFormat="1"/>
    <row r="439" s="314" customFormat="1"/>
    <row r="440" s="314" customFormat="1"/>
    <row r="441" s="314" customFormat="1"/>
    <row r="442" s="314" customFormat="1"/>
    <row r="443" s="314" customFormat="1"/>
    <row r="444" s="314" customFormat="1"/>
    <row r="445" s="314" customFormat="1"/>
    <row r="446" s="314" customFormat="1"/>
    <row r="447" s="314" customFormat="1"/>
    <row r="448" s="314" customFormat="1"/>
    <row r="449" s="314" customFormat="1"/>
    <row r="450" s="314" customFormat="1"/>
    <row r="451" s="314" customFormat="1"/>
    <row r="452" s="314" customFormat="1"/>
    <row r="453" s="314" customFormat="1"/>
    <row r="454" s="314" customFormat="1"/>
    <row r="455" s="314" customFormat="1"/>
    <row r="456" s="314" customFormat="1"/>
    <row r="457" s="314" customFormat="1"/>
    <row r="458" s="314" customFormat="1"/>
    <row r="459" s="314" customFormat="1"/>
    <row r="460" s="314" customFormat="1"/>
    <row r="461" s="314" customFormat="1"/>
    <row r="462" s="314" customFormat="1"/>
    <row r="463" s="314" customFormat="1"/>
    <row r="464" s="314" customFormat="1"/>
    <row r="465" s="314" customFormat="1"/>
    <row r="466" s="314" customFormat="1"/>
    <row r="467" s="314" customFormat="1"/>
    <row r="468" s="314" customFormat="1"/>
    <row r="469" s="314" customFormat="1"/>
    <row r="470" s="314" customFormat="1"/>
    <row r="471" s="314" customFormat="1"/>
    <row r="472" s="314" customFormat="1"/>
    <row r="473" s="314" customFormat="1"/>
    <row r="474" s="314" customFormat="1"/>
    <row r="475" s="314" customFormat="1"/>
    <row r="476" s="314" customFormat="1"/>
    <row r="477" s="314" customFormat="1"/>
    <row r="478" s="314" customFormat="1"/>
    <row r="479" s="314" customFormat="1"/>
    <row r="480" s="314" customFormat="1"/>
    <row r="481" s="314" customFormat="1"/>
    <row r="482" s="314" customFormat="1"/>
    <row r="483" s="314" customFormat="1"/>
    <row r="484" s="314" customFormat="1"/>
    <row r="485" s="314" customFormat="1"/>
    <row r="486" s="314" customFormat="1"/>
    <row r="487" s="314" customFormat="1"/>
    <row r="488" s="314" customFormat="1"/>
    <row r="489" s="314" customFormat="1"/>
    <row r="490" s="314" customFormat="1"/>
    <row r="491" s="314" customFormat="1"/>
    <row r="492" s="314" customFormat="1"/>
    <row r="493" s="314" customFormat="1"/>
    <row r="494" s="314" customFormat="1"/>
    <row r="495" s="314" customFormat="1"/>
    <row r="496" s="314" customFormat="1"/>
    <row r="497" s="314" customFormat="1"/>
    <row r="498" s="314" customFormat="1"/>
    <row r="499" s="314" customFormat="1"/>
    <row r="500" s="314" customFormat="1"/>
    <row r="501" s="314" customFormat="1"/>
    <row r="502" s="314" customFormat="1"/>
    <row r="503" s="314" customFormat="1"/>
    <row r="504" s="314" customFormat="1"/>
    <row r="505" s="314" customFormat="1"/>
    <row r="506" s="314" customFormat="1"/>
    <row r="507" s="314" customFormat="1"/>
    <row r="508" s="314" customFormat="1"/>
    <row r="509" s="314" customFormat="1"/>
    <row r="510" s="314" customFormat="1"/>
    <row r="511" s="314" customFormat="1"/>
    <row r="512" s="314" customFormat="1"/>
    <row r="513" s="314" customFormat="1"/>
    <row r="514" s="314" customFormat="1"/>
    <row r="515" s="314" customFormat="1"/>
    <row r="516" s="314" customFormat="1"/>
    <row r="517" s="314" customFormat="1"/>
    <row r="518" s="314" customFormat="1"/>
    <row r="519" s="314" customFormat="1"/>
    <row r="520" s="314" customFormat="1"/>
    <row r="521" s="314" customFormat="1"/>
    <row r="522" s="314" customFormat="1"/>
    <row r="523" s="314" customFormat="1"/>
    <row r="524" s="314" customFormat="1"/>
    <row r="525" s="314" customFormat="1"/>
    <row r="526" s="314" customFormat="1"/>
    <row r="527" s="314" customFormat="1"/>
    <row r="528" s="314" customFormat="1"/>
    <row r="529" s="314" customFormat="1"/>
    <row r="530" s="314" customFormat="1"/>
    <row r="531" s="314" customFormat="1"/>
    <row r="532" s="314" customFormat="1"/>
    <row r="533" s="314" customFormat="1"/>
    <row r="534" s="314" customFormat="1"/>
    <row r="535" s="314" customFormat="1"/>
    <row r="536" s="314" customFormat="1"/>
    <row r="537" s="314" customFormat="1"/>
    <row r="538" s="314" customFormat="1"/>
    <row r="539" s="314" customFormat="1"/>
    <row r="540" s="314" customFormat="1"/>
    <row r="541" s="314" customFormat="1"/>
    <row r="542" s="314" customFormat="1"/>
    <row r="543" s="314" customFormat="1"/>
    <row r="544" s="314" customFormat="1"/>
    <row r="545" spans="1:110" s="314" customFormat="1"/>
    <row r="546" spans="1:110" s="314" customFormat="1"/>
    <row r="547" spans="1:110" s="314" customFormat="1"/>
    <row r="548" spans="1:110" s="314" customFormat="1"/>
    <row r="549" spans="1:110" s="314" customFormat="1"/>
    <row r="550" spans="1:110" s="314" customFormat="1"/>
    <row r="551" spans="1:110" s="314" customFormat="1"/>
    <row r="552" spans="1:110" s="314" customFormat="1"/>
    <row r="553" spans="1:110" s="110" customFormat="1">
      <c r="A553" s="314"/>
      <c r="AM553" s="314"/>
      <c r="AN553" s="314"/>
      <c r="AO553" s="314"/>
      <c r="AP553" s="314"/>
      <c r="AQ553" s="314"/>
      <c r="AR553" s="314"/>
      <c r="AS553" s="314"/>
      <c r="AT553" s="314"/>
      <c r="AU553" s="314"/>
      <c r="AV553" s="314"/>
      <c r="AW553" s="314"/>
      <c r="AX553" s="314"/>
      <c r="AY553" s="314"/>
      <c r="AZ553" s="314"/>
      <c r="BA553" s="314"/>
      <c r="BB553" s="314"/>
      <c r="BC553" s="314"/>
      <c r="BD553" s="314"/>
      <c r="BE553" s="314"/>
      <c r="BF553" s="314"/>
      <c r="BG553" s="314"/>
      <c r="BH553" s="314"/>
      <c r="BI553" s="314"/>
      <c r="BJ553" s="314"/>
      <c r="BK553" s="314"/>
      <c r="BL553" s="314"/>
      <c r="BM553" s="314"/>
      <c r="BN553" s="314"/>
      <c r="BO553" s="314"/>
      <c r="BP553" s="314"/>
      <c r="BQ553" s="314"/>
      <c r="BR553" s="314"/>
      <c r="BS553" s="314"/>
      <c r="BT553" s="314"/>
      <c r="BU553" s="314"/>
      <c r="BV553" s="314"/>
      <c r="BW553" s="314"/>
      <c r="BX553" s="314"/>
      <c r="BY553" s="314"/>
      <c r="BZ553" s="314"/>
      <c r="CA553" s="314"/>
      <c r="CB553" s="314"/>
      <c r="CC553" s="314"/>
      <c r="CD553" s="314"/>
      <c r="CE553" s="314"/>
      <c r="CF553" s="314"/>
      <c r="CG553" s="314"/>
      <c r="CH553" s="314"/>
      <c r="CI553" s="314"/>
      <c r="CJ553" s="314"/>
      <c r="CK553" s="314"/>
      <c r="CL553" s="314"/>
      <c r="CM553" s="314"/>
      <c r="CN553" s="314"/>
      <c r="CO553" s="314"/>
      <c r="CP553" s="314"/>
      <c r="CQ553" s="314"/>
      <c r="CR553" s="314"/>
      <c r="CS553" s="314"/>
      <c r="CT553" s="314"/>
      <c r="CU553" s="314"/>
      <c r="CV553" s="314"/>
      <c r="CW553" s="314"/>
      <c r="CX553" s="314"/>
      <c r="CY553" s="314"/>
      <c r="CZ553" s="314"/>
      <c r="DA553" s="314"/>
      <c r="DB553" s="314"/>
      <c r="DC553" s="314"/>
      <c r="DD553" s="314"/>
      <c r="DE553" s="314"/>
      <c r="DF553" s="314"/>
    </row>
    <row r="554" spans="1:110" s="110" customFormat="1">
      <c r="A554" s="314"/>
      <c r="AM554" s="314"/>
      <c r="AN554" s="314"/>
      <c r="AO554" s="314"/>
      <c r="AP554" s="314"/>
      <c r="AQ554" s="314"/>
      <c r="AR554" s="314"/>
      <c r="AS554" s="314"/>
      <c r="AT554" s="314"/>
      <c r="AU554" s="314"/>
      <c r="AV554" s="314"/>
      <c r="AW554" s="314"/>
      <c r="AX554" s="314"/>
      <c r="AY554" s="314"/>
      <c r="AZ554" s="314"/>
      <c r="BA554" s="314"/>
      <c r="BB554" s="314"/>
      <c r="BC554" s="314"/>
      <c r="BD554" s="314"/>
      <c r="BE554" s="314"/>
      <c r="BF554" s="314"/>
      <c r="BG554" s="314"/>
      <c r="BH554" s="314"/>
      <c r="BI554" s="314"/>
      <c r="BJ554" s="314"/>
      <c r="BK554" s="314"/>
      <c r="BL554" s="314"/>
      <c r="BM554" s="314"/>
      <c r="BN554" s="314"/>
      <c r="BO554" s="314"/>
      <c r="BP554" s="314"/>
      <c r="BQ554" s="314"/>
      <c r="BR554" s="314"/>
      <c r="BS554" s="314"/>
      <c r="BT554" s="314"/>
      <c r="BU554" s="314"/>
      <c r="BV554" s="314"/>
      <c r="BW554" s="314"/>
      <c r="BX554" s="314"/>
      <c r="BY554" s="314"/>
      <c r="BZ554" s="314"/>
      <c r="CA554" s="314"/>
      <c r="CB554" s="314"/>
      <c r="CC554" s="314"/>
      <c r="CD554" s="314"/>
      <c r="CE554" s="314"/>
      <c r="CF554" s="314"/>
      <c r="CG554" s="314"/>
      <c r="CH554" s="314"/>
      <c r="CI554" s="314"/>
      <c r="CJ554" s="314"/>
      <c r="CK554" s="314"/>
      <c r="CL554" s="314"/>
      <c r="CM554" s="314"/>
      <c r="CN554" s="314"/>
      <c r="CO554" s="314"/>
      <c r="CP554" s="314"/>
      <c r="CQ554" s="314"/>
      <c r="CR554" s="314"/>
      <c r="CS554" s="314"/>
      <c r="CT554" s="314"/>
      <c r="CU554" s="314"/>
      <c r="CV554" s="314"/>
      <c r="CW554" s="314"/>
      <c r="CX554" s="314"/>
      <c r="CY554" s="314"/>
      <c r="CZ554" s="314"/>
      <c r="DA554" s="314"/>
      <c r="DB554" s="314"/>
      <c r="DC554" s="314"/>
      <c r="DD554" s="314"/>
      <c r="DE554" s="314"/>
      <c r="DF554" s="314"/>
    </row>
    <row r="555" spans="1:110" s="110" customFormat="1">
      <c r="A555" s="314"/>
      <c r="AM555" s="314"/>
      <c r="AN555" s="314"/>
      <c r="AO555" s="314"/>
      <c r="AP555" s="314"/>
      <c r="AQ555" s="314"/>
      <c r="AR555" s="314"/>
      <c r="AS555" s="314"/>
      <c r="AT555" s="314"/>
      <c r="AU555" s="314"/>
      <c r="AV555" s="314"/>
      <c r="AW555" s="314"/>
      <c r="AX555" s="314"/>
      <c r="AY555" s="314"/>
      <c r="AZ555" s="314"/>
      <c r="BA555" s="314"/>
      <c r="BB555" s="314"/>
      <c r="BC555" s="314"/>
      <c r="BD555" s="314"/>
      <c r="BE555" s="314"/>
      <c r="BF555" s="314"/>
      <c r="BG555" s="314"/>
      <c r="BH555" s="314"/>
      <c r="BI555" s="314"/>
      <c r="BJ555" s="314"/>
      <c r="BK555" s="314"/>
      <c r="BL555" s="314"/>
      <c r="BM555" s="314"/>
      <c r="BN555" s="314"/>
      <c r="BO555" s="314"/>
      <c r="BP555" s="314"/>
      <c r="BQ555" s="314"/>
      <c r="BR555" s="314"/>
      <c r="BS555" s="314"/>
      <c r="BT555" s="314"/>
      <c r="BU555" s="314"/>
      <c r="BV555" s="314"/>
      <c r="BW555" s="314"/>
      <c r="BX555" s="314"/>
      <c r="BY555" s="314"/>
      <c r="BZ555" s="314"/>
      <c r="CA555" s="314"/>
      <c r="CB555" s="314"/>
      <c r="CC555" s="314"/>
      <c r="CD555" s="314"/>
      <c r="CE555" s="314"/>
      <c r="CF555" s="314"/>
      <c r="CG555" s="314"/>
      <c r="CH555" s="314"/>
      <c r="CI555" s="314"/>
      <c r="CJ555" s="314"/>
      <c r="CK555" s="314"/>
      <c r="CL555" s="314"/>
      <c r="CM555" s="314"/>
      <c r="CN555" s="314"/>
      <c r="CO555" s="314"/>
      <c r="CP555" s="314"/>
      <c r="CQ555" s="314"/>
      <c r="CR555" s="314"/>
      <c r="CS555" s="314"/>
      <c r="CT555" s="314"/>
      <c r="CU555" s="314"/>
      <c r="CV555" s="314"/>
      <c r="CW555" s="314"/>
      <c r="CX555" s="314"/>
      <c r="CY555" s="314"/>
      <c r="CZ555" s="314"/>
      <c r="DA555" s="314"/>
      <c r="DB555" s="314"/>
      <c r="DC555" s="314"/>
      <c r="DD555" s="314"/>
      <c r="DE555" s="314"/>
      <c r="DF555" s="314"/>
    </row>
    <row r="556" spans="1:110" s="110" customFormat="1">
      <c r="A556" s="314"/>
      <c r="AM556" s="314"/>
      <c r="AN556" s="314"/>
      <c r="AO556" s="314"/>
      <c r="AP556" s="314"/>
      <c r="AQ556" s="314"/>
      <c r="AR556" s="314"/>
      <c r="AS556" s="314"/>
      <c r="AT556" s="314"/>
      <c r="AU556" s="314"/>
      <c r="AV556" s="314"/>
      <c r="AW556" s="314"/>
      <c r="AX556" s="314"/>
      <c r="AY556" s="314"/>
      <c r="AZ556" s="314"/>
      <c r="BA556" s="314"/>
      <c r="BB556" s="314"/>
      <c r="BC556" s="314"/>
      <c r="BD556" s="314"/>
      <c r="BE556" s="314"/>
      <c r="BF556" s="314"/>
      <c r="BG556" s="314"/>
      <c r="BH556" s="314"/>
      <c r="BI556" s="314"/>
      <c r="BJ556" s="314"/>
      <c r="BK556" s="314"/>
      <c r="BL556" s="314"/>
      <c r="BM556" s="314"/>
      <c r="BN556" s="314"/>
      <c r="BO556" s="314"/>
      <c r="BP556" s="314"/>
      <c r="BQ556" s="314"/>
      <c r="BR556" s="314"/>
      <c r="BS556" s="314"/>
      <c r="BT556" s="314"/>
      <c r="BU556" s="314"/>
      <c r="BV556" s="314"/>
      <c r="BW556" s="314"/>
      <c r="BX556" s="314"/>
      <c r="BY556" s="314"/>
      <c r="BZ556" s="314"/>
      <c r="CA556" s="314"/>
      <c r="CB556" s="314"/>
      <c r="CC556" s="314"/>
      <c r="CD556" s="314"/>
      <c r="CE556" s="314"/>
      <c r="CF556" s="314"/>
      <c r="CG556" s="314"/>
      <c r="CH556" s="314"/>
      <c r="CI556" s="314"/>
      <c r="CJ556" s="314"/>
      <c r="CK556" s="314"/>
      <c r="CL556" s="314"/>
      <c r="CM556" s="314"/>
      <c r="CN556" s="314"/>
      <c r="CO556" s="314"/>
      <c r="CP556" s="314"/>
      <c r="CQ556" s="314"/>
      <c r="CR556" s="314"/>
      <c r="CS556" s="314"/>
      <c r="CT556" s="314"/>
      <c r="CU556" s="314"/>
      <c r="CV556" s="314"/>
      <c r="CW556" s="314"/>
      <c r="CX556" s="314"/>
      <c r="CY556" s="314"/>
      <c r="CZ556" s="314"/>
      <c r="DA556" s="314"/>
      <c r="DB556" s="314"/>
      <c r="DC556" s="314"/>
      <c r="DD556" s="314"/>
      <c r="DE556" s="314"/>
      <c r="DF556" s="314"/>
    </row>
    <row r="557" spans="1:110" s="110" customFormat="1">
      <c r="A557" s="314"/>
      <c r="AM557" s="314"/>
      <c r="AN557" s="314"/>
      <c r="AO557" s="314"/>
      <c r="AP557" s="314"/>
      <c r="AQ557" s="314"/>
      <c r="AR557" s="314"/>
      <c r="AS557" s="314"/>
      <c r="AT557" s="314"/>
      <c r="AU557" s="314"/>
      <c r="AV557" s="314"/>
      <c r="AW557" s="314"/>
      <c r="AX557" s="314"/>
      <c r="AY557" s="314"/>
      <c r="AZ557" s="314"/>
      <c r="BA557" s="314"/>
      <c r="BB557" s="314"/>
      <c r="BC557" s="314"/>
      <c r="BD557" s="314"/>
      <c r="BE557" s="314"/>
      <c r="BF557" s="314"/>
      <c r="BG557" s="314"/>
      <c r="BH557" s="314"/>
      <c r="BI557" s="314"/>
      <c r="BJ557" s="314"/>
      <c r="BK557" s="314"/>
      <c r="BL557" s="314"/>
      <c r="BM557" s="314"/>
      <c r="BN557" s="314"/>
      <c r="BO557" s="314"/>
      <c r="BP557" s="314"/>
      <c r="BQ557" s="314"/>
      <c r="BR557" s="314"/>
      <c r="BS557" s="314"/>
      <c r="BT557" s="314"/>
      <c r="BU557" s="314"/>
      <c r="BV557" s="314"/>
      <c r="BW557" s="314"/>
      <c r="BX557" s="314"/>
      <c r="BY557" s="314"/>
      <c r="BZ557" s="314"/>
      <c r="CA557" s="314"/>
      <c r="CB557" s="314"/>
      <c r="CC557" s="314"/>
      <c r="CD557" s="314"/>
      <c r="CE557" s="314"/>
      <c r="CF557" s="314"/>
      <c r="CG557" s="314"/>
      <c r="CH557" s="314"/>
      <c r="CI557" s="314"/>
      <c r="CJ557" s="314"/>
      <c r="CK557" s="314"/>
      <c r="CL557" s="314"/>
      <c r="CM557" s="314"/>
      <c r="CN557" s="314"/>
      <c r="CO557" s="314"/>
      <c r="CP557" s="314"/>
      <c r="CQ557" s="314"/>
      <c r="CR557" s="314"/>
      <c r="CS557" s="314"/>
      <c r="CT557" s="314"/>
      <c r="CU557" s="314"/>
      <c r="CV557" s="314"/>
      <c r="CW557" s="314"/>
      <c r="CX557" s="314"/>
      <c r="CY557" s="314"/>
      <c r="CZ557" s="314"/>
      <c r="DA557" s="314"/>
      <c r="DB557" s="314"/>
      <c r="DC557" s="314"/>
      <c r="DD557" s="314"/>
      <c r="DE557" s="314"/>
      <c r="DF557" s="314"/>
    </row>
    <row r="558" spans="1:110" s="110" customFormat="1">
      <c r="A558" s="314"/>
      <c r="AM558" s="314"/>
      <c r="AN558" s="314"/>
      <c r="AO558" s="314"/>
      <c r="AP558" s="314"/>
      <c r="AQ558" s="314"/>
      <c r="AR558" s="314"/>
      <c r="AS558" s="314"/>
      <c r="AT558" s="314"/>
      <c r="AU558" s="314"/>
      <c r="AV558" s="314"/>
      <c r="AW558" s="314"/>
      <c r="AX558" s="314"/>
      <c r="AY558" s="314"/>
      <c r="AZ558" s="314"/>
      <c r="BA558" s="314"/>
      <c r="BB558" s="314"/>
      <c r="BC558" s="314"/>
      <c r="BD558" s="314"/>
      <c r="BE558" s="314"/>
      <c r="BF558" s="314"/>
      <c r="BG558" s="314"/>
      <c r="BH558" s="314"/>
      <c r="BI558" s="314"/>
      <c r="BJ558" s="314"/>
      <c r="BK558" s="314"/>
      <c r="BL558" s="314"/>
      <c r="BM558" s="314"/>
      <c r="BN558" s="314"/>
      <c r="BO558" s="314"/>
      <c r="BP558" s="314"/>
      <c r="BQ558" s="314"/>
      <c r="BR558" s="314"/>
      <c r="BS558" s="314"/>
      <c r="BT558" s="314"/>
      <c r="BU558" s="314"/>
      <c r="BV558" s="314"/>
      <c r="BW558" s="314"/>
      <c r="BX558" s="314"/>
      <c r="BY558" s="314"/>
      <c r="BZ558" s="314"/>
      <c r="CA558" s="314"/>
      <c r="CB558" s="314"/>
      <c r="CC558" s="314"/>
      <c r="CD558" s="314"/>
      <c r="CE558" s="314"/>
      <c r="CF558" s="314"/>
      <c r="CG558" s="314"/>
      <c r="CH558" s="314"/>
      <c r="CI558" s="314"/>
      <c r="CJ558" s="314"/>
      <c r="CK558" s="314"/>
      <c r="CL558" s="314"/>
      <c r="CM558" s="314"/>
      <c r="CN558" s="314"/>
      <c r="CO558" s="314"/>
      <c r="CP558" s="314"/>
      <c r="CQ558" s="314"/>
      <c r="CR558" s="314"/>
      <c r="CS558" s="314"/>
      <c r="CT558" s="314"/>
      <c r="CU558" s="314"/>
      <c r="CV558" s="314"/>
      <c r="CW558" s="314"/>
      <c r="CX558" s="314"/>
      <c r="CY558" s="314"/>
      <c r="CZ558" s="314"/>
      <c r="DA558" s="314"/>
      <c r="DB558" s="314"/>
      <c r="DC558" s="314"/>
      <c r="DD558" s="314"/>
      <c r="DE558" s="314"/>
      <c r="DF558" s="314"/>
    </row>
    <row r="559" spans="1:110" s="110" customFormat="1">
      <c r="A559" s="314"/>
      <c r="AM559" s="314"/>
      <c r="AN559" s="314"/>
      <c r="AO559" s="314"/>
      <c r="AP559" s="314"/>
      <c r="AQ559" s="314"/>
      <c r="AR559" s="314"/>
      <c r="AS559" s="314"/>
      <c r="AT559" s="314"/>
      <c r="AU559" s="314"/>
      <c r="AV559" s="314"/>
      <c r="AW559" s="314"/>
      <c r="AX559" s="314"/>
      <c r="AY559" s="314"/>
      <c r="AZ559" s="314"/>
      <c r="BA559" s="314"/>
      <c r="BB559" s="314"/>
      <c r="BC559" s="314"/>
      <c r="BD559" s="314"/>
      <c r="BE559" s="314"/>
      <c r="BF559" s="314"/>
      <c r="BG559" s="314"/>
      <c r="BH559" s="314"/>
      <c r="BI559" s="314"/>
      <c r="BJ559" s="314"/>
      <c r="BK559" s="314"/>
      <c r="BL559" s="314"/>
      <c r="BM559" s="314"/>
      <c r="BN559" s="314"/>
      <c r="BO559" s="314"/>
      <c r="BP559" s="314"/>
      <c r="BQ559" s="314"/>
      <c r="BR559" s="314"/>
      <c r="BS559" s="314"/>
      <c r="BT559" s="314"/>
      <c r="BU559" s="314"/>
      <c r="BV559" s="314"/>
      <c r="BW559" s="314"/>
      <c r="BX559" s="314"/>
      <c r="BY559" s="314"/>
      <c r="BZ559" s="314"/>
      <c r="CA559" s="314"/>
      <c r="CB559" s="314"/>
      <c r="CC559" s="314"/>
      <c r="CD559" s="314"/>
      <c r="CE559" s="314"/>
      <c r="CF559" s="314"/>
      <c r="CG559" s="314"/>
      <c r="CH559" s="314"/>
      <c r="CI559" s="314"/>
      <c r="CJ559" s="314"/>
      <c r="CK559" s="314"/>
      <c r="CL559" s="314"/>
      <c r="CM559" s="314"/>
      <c r="CN559" s="314"/>
      <c r="CO559" s="314"/>
      <c r="CP559" s="314"/>
      <c r="CQ559" s="314"/>
      <c r="CR559" s="314"/>
      <c r="CS559" s="314"/>
      <c r="CT559" s="314"/>
      <c r="CU559" s="314"/>
      <c r="CV559" s="314"/>
      <c r="CW559" s="314"/>
      <c r="CX559" s="314"/>
      <c r="CY559" s="314"/>
      <c r="CZ559" s="314"/>
      <c r="DA559" s="314"/>
      <c r="DB559" s="314"/>
      <c r="DC559" s="314"/>
      <c r="DD559" s="314"/>
      <c r="DE559" s="314"/>
      <c r="DF559" s="314"/>
    </row>
    <row r="560" spans="1:110" s="110" customFormat="1">
      <c r="A560" s="314"/>
      <c r="AM560" s="314"/>
      <c r="AN560" s="314"/>
      <c r="AO560" s="314"/>
      <c r="AP560" s="314"/>
      <c r="AQ560" s="314"/>
      <c r="AR560" s="314"/>
      <c r="AS560" s="314"/>
      <c r="AT560" s="314"/>
      <c r="AU560" s="314"/>
      <c r="AV560" s="314"/>
      <c r="AW560" s="314"/>
      <c r="AX560" s="314"/>
      <c r="AY560" s="314"/>
      <c r="AZ560" s="314"/>
      <c r="BA560" s="314"/>
      <c r="BB560" s="314"/>
      <c r="BC560" s="314"/>
      <c r="BD560" s="314"/>
      <c r="BE560" s="314"/>
      <c r="BF560" s="314"/>
      <c r="BG560" s="314"/>
      <c r="BH560" s="314"/>
      <c r="BI560" s="314"/>
      <c r="BJ560" s="314"/>
      <c r="BK560" s="314"/>
      <c r="BL560" s="314"/>
      <c r="BM560" s="314"/>
      <c r="BN560" s="314"/>
      <c r="BO560" s="314"/>
      <c r="BP560" s="314"/>
      <c r="BQ560" s="314"/>
      <c r="BR560" s="314"/>
      <c r="BS560" s="314"/>
      <c r="BT560" s="314"/>
      <c r="BU560" s="314"/>
      <c r="BV560" s="314"/>
      <c r="BW560" s="314"/>
      <c r="BX560" s="314"/>
      <c r="BY560" s="314"/>
      <c r="BZ560" s="314"/>
      <c r="CA560" s="314"/>
      <c r="CB560" s="314"/>
      <c r="CC560" s="314"/>
      <c r="CD560" s="314"/>
      <c r="CE560" s="314"/>
      <c r="CF560" s="314"/>
      <c r="CG560" s="314"/>
      <c r="CH560" s="314"/>
      <c r="CI560" s="314"/>
      <c r="CJ560" s="314"/>
      <c r="CK560" s="314"/>
      <c r="CL560" s="314"/>
      <c r="CM560" s="314"/>
      <c r="CN560" s="314"/>
      <c r="CO560" s="314"/>
      <c r="CP560" s="314"/>
      <c r="CQ560" s="314"/>
      <c r="CR560" s="314"/>
      <c r="CS560" s="314"/>
      <c r="CT560" s="314"/>
      <c r="CU560" s="314"/>
      <c r="CV560" s="314"/>
      <c r="CW560" s="314"/>
      <c r="CX560" s="314"/>
      <c r="CY560" s="314"/>
      <c r="CZ560" s="314"/>
      <c r="DA560" s="314"/>
      <c r="DB560" s="314"/>
      <c r="DC560" s="314"/>
      <c r="DD560" s="314"/>
      <c r="DE560" s="314"/>
      <c r="DF560" s="314"/>
    </row>
    <row r="561" spans="1:110" s="110" customFormat="1">
      <c r="A561" s="314"/>
      <c r="AM561" s="314"/>
      <c r="AN561" s="314"/>
      <c r="AO561" s="314"/>
      <c r="AP561" s="314"/>
      <c r="AQ561" s="314"/>
      <c r="AR561" s="314"/>
      <c r="AS561" s="314"/>
      <c r="AT561" s="314"/>
      <c r="AU561" s="314"/>
      <c r="AV561" s="314"/>
      <c r="AW561" s="314"/>
      <c r="AX561" s="314"/>
      <c r="AY561" s="314"/>
      <c r="AZ561" s="314"/>
      <c r="BA561" s="314"/>
      <c r="BB561" s="314"/>
      <c r="BC561" s="314"/>
      <c r="BD561" s="314"/>
      <c r="BE561" s="314"/>
      <c r="BF561" s="314"/>
      <c r="BG561" s="314"/>
      <c r="BH561" s="314"/>
      <c r="BI561" s="314"/>
      <c r="BJ561" s="314"/>
      <c r="BK561" s="314"/>
      <c r="BL561" s="314"/>
      <c r="BM561" s="314"/>
      <c r="BN561" s="314"/>
      <c r="BO561" s="314"/>
      <c r="BP561" s="314"/>
      <c r="BQ561" s="314"/>
      <c r="BR561" s="314"/>
      <c r="BS561" s="314"/>
      <c r="BT561" s="314"/>
      <c r="BU561" s="314"/>
      <c r="BV561" s="314"/>
      <c r="BW561" s="314"/>
      <c r="BX561" s="314"/>
      <c r="BY561" s="314"/>
      <c r="BZ561" s="314"/>
      <c r="CA561" s="314"/>
      <c r="CB561" s="314"/>
      <c r="CC561" s="314"/>
      <c r="CD561" s="314"/>
      <c r="CE561" s="314"/>
      <c r="CF561" s="314"/>
      <c r="CG561" s="314"/>
      <c r="CH561" s="314"/>
      <c r="CI561" s="314"/>
      <c r="CJ561" s="314"/>
      <c r="CK561" s="314"/>
      <c r="CL561" s="314"/>
      <c r="CM561" s="314"/>
      <c r="CN561" s="314"/>
      <c r="CO561" s="314"/>
      <c r="CP561" s="314"/>
      <c r="CQ561" s="314"/>
      <c r="CR561" s="314"/>
      <c r="CS561" s="314"/>
      <c r="CT561" s="314"/>
      <c r="CU561" s="314"/>
      <c r="CV561" s="314"/>
      <c r="CW561" s="314"/>
      <c r="CX561" s="314"/>
      <c r="CY561" s="314"/>
      <c r="CZ561" s="314"/>
      <c r="DA561" s="314"/>
      <c r="DB561" s="314"/>
      <c r="DC561" s="314"/>
      <c r="DD561" s="314"/>
      <c r="DE561" s="314"/>
      <c r="DF561" s="314"/>
    </row>
    <row r="562" spans="1:110" s="110" customFormat="1">
      <c r="A562" s="314"/>
      <c r="AM562" s="314"/>
      <c r="AN562" s="314"/>
      <c r="AO562" s="314"/>
      <c r="AP562" s="314"/>
      <c r="AQ562" s="314"/>
      <c r="AR562" s="314"/>
      <c r="AS562" s="314"/>
      <c r="AT562" s="314"/>
      <c r="AU562" s="314"/>
      <c r="AV562" s="314"/>
      <c r="AW562" s="314"/>
      <c r="AX562" s="314"/>
      <c r="AY562" s="314"/>
      <c r="AZ562" s="314"/>
      <c r="BA562" s="314"/>
      <c r="BB562" s="314"/>
      <c r="BC562" s="314"/>
      <c r="BD562" s="314"/>
      <c r="BE562" s="314"/>
      <c r="BF562" s="314"/>
      <c r="BG562" s="314"/>
      <c r="BH562" s="314"/>
      <c r="BI562" s="314"/>
      <c r="BJ562" s="314"/>
      <c r="BK562" s="314"/>
      <c r="BL562" s="314"/>
      <c r="BM562" s="314"/>
      <c r="BN562" s="314"/>
      <c r="BO562" s="314"/>
      <c r="BP562" s="314"/>
      <c r="BQ562" s="314"/>
      <c r="BR562" s="314"/>
      <c r="BS562" s="314"/>
      <c r="BT562" s="314"/>
      <c r="BU562" s="314"/>
      <c r="BV562" s="314"/>
      <c r="BW562" s="314"/>
      <c r="BX562" s="314"/>
      <c r="BY562" s="314"/>
      <c r="BZ562" s="314"/>
      <c r="CA562" s="314"/>
      <c r="CB562" s="314"/>
      <c r="CC562" s="314"/>
      <c r="CD562" s="314"/>
      <c r="CE562" s="314"/>
      <c r="CF562" s="314"/>
      <c r="CG562" s="314"/>
      <c r="CH562" s="314"/>
      <c r="CI562" s="314"/>
      <c r="CJ562" s="314"/>
      <c r="CK562" s="314"/>
      <c r="CL562" s="314"/>
      <c r="CM562" s="314"/>
      <c r="CN562" s="314"/>
      <c r="CO562" s="314"/>
      <c r="CP562" s="314"/>
      <c r="CQ562" s="314"/>
      <c r="CR562" s="314"/>
      <c r="CS562" s="314"/>
      <c r="CT562" s="314"/>
      <c r="CU562" s="314"/>
      <c r="CV562" s="314"/>
      <c r="CW562" s="314"/>
      <c r="CX562" s="314"/>
      <c r="CY562" s="314"/>
      <c r="CZ562" s="314"/>
      <c r="DA562" s="314"/>
      <c r="DB562" s="314"/>
      <c r="DC562" s="314"/>
      <c r="DD562" s="314"/>
      <c r="DE562" s="314"/>
      <c r="DF562" s="314"/>
    </row>
    <row r="563" spans="1:110" s="110" customFormat="1">
      <c r="A563" s="314"/>
      <c r="AM563" s="314"/>
      <c r="AN563" s="314"/>
      <c r="AO563" s="314"/>
      <c r="AP563" s="314"/>
      <c r="AQ563" s="314"/>
      <c r="AR563" s="314"/>
      <c r="AS563" s="314"/>
      <c r="AT563" s="314"/>
      <c r="AU563" s="314"/>
      <c r="AV563" s="314"/>
      <c r="AW563" s="314"/>
      <c r="AX563" s="314"/>
      <c r="AY563" s="314"/>
      <c r="AZ563" s="314"/>
      <c r="BA563" s="314"/>
      <c r="BB563" s="314"/>
      <c r="BC563" s="314"/>
      <c r="BD563" s="314"/>
      <c r="BE563" s="314"/>
      <c r="BF563" s="314"/>
      <c r="BG563" s="314"/>
      <c r="BH563" s="314"/>
      <c r="BI563" s="314"/>
      <c r="BJ563" s="314"/>
      <c r="BK563" s="314"/>
      <c r="BL563" s="314"/>
      <c r="BM563" s="314"/>
      <c r="BN563" s="314"/>
      <c r="BO563" s="314"/>
      <c r="BP563" s="314"/>
      <c r="BQ563" s="314"/>
      <c r="BR563" s="314"/>
      <c r="BS563" s="314"/>
      <c r="BT563" s="314"/>
      <c r="BU563" s="314"/>
      <c r="BV563" s="314"/>
      <c r="BW563" s="314"/>
      <c r="BX563" s="314"/>
      <c r="BY563" s="314"/>
      <c r="BZ563" s="314"/>
      <c r="CA563" s="314"/>
      <c r="CB563" s="314"/>
      <c r="CC563" s="314"/>
      <c r="CD563" s="314"/>
      <c r="CE563" s="314"/>
      <c r="CF563" s="314"/>
      <c r="CG563" s="314"/>
      <c r="CH563" s="314"/>
      <c r="CI563" s="314"/>
      <c r="CJ563" s="314"/>
      <c r="CK563" s="314"/>
      <c r="CL563" s="314"/>
      <c r="CM563" s="314"/>
      <c r="CN563" s="314"/>
      <c r="CO563" s="314"/>
      <c r="CP563" s="314"/>
      <c r="CQ563" s="314"/>
      <c r="CR563" s="314"/>
      <c r="CS563" s="314"/>
      <c r="CT563" s="314"/>
      <c r="CU563" s="314"/>
      <c r="CV563" s="314"/>
      <c r="CW563" s="314"/>
      <c r="CX563" s="314"/>
      <c r="CY563" s="314"/>
      <c r="CZ563" s="314"/>
      <c r="DA563" s="314"/>
      <c r="DB563" s="314"/>
      <c r="DC563" s="314"/>
      <c r="DD563" s="314"/>
      <c r="DE563" s="314"/>
      <c r="DF563" s="314"/>
    </row>
    <row r="564" spans="1:110" s="110" customFormat="1">
      <c r="A564" s="314"/>
      <c r="AM564" s="314"/>
      <c r="AN564" s="314"/>
      <c r="AO564" s="314"/>
      <c r="AP564" s="314"/>
      <c r="AQ564" s="314"/>
      <c r="AR564" s="314"/>
      <c r="AS564" s="314"/>
      <c r="AT564" s="314"/>
      <c r="AU564" s="314"/>
      <c r="AV564" s="314"/>
      <c r="AW564" s="314"/>
      <c r="AX564" s="314"/>
      <c r="AY564" s="314"/>
      <c r="AZ564" s="314"/>
      <c r="BA564" s="314"/>
      <c r="BB564" s="314"/>
      <c r="BC564" s="314"/>
      <c r="BD564" s="314"/>
      <c r="BE564" s="314"/>
      <c r="BF564" s="314"/>
      <c r="BG564" s="314"/>
      <c r="BH564" s="314"/>
      <c r="BI564" s="314"/>
      <c r="BJ564" s="314"/>
      <c r="BK564" s="314"/>
      <c r="BL564" s="314"/>
      <c r="BM564" s="314"/>
      <c r="BN564" s="314"/>
      <c r="BO564" s="314"/>
      <c r="BP564" s="314"/>
      <c r="BQ564" s="314"/>
      <c r="BR564" s="314"/>
      <c r="BS564" s="314"/>
      <c r="BT564" s="314"/>
      <c r="BU564" s="314"/>
      <c r="BV564" s="314"/>
      <c r="BW564" s="314"/>
      <c r="BX564" s="314"/>
      <c r="BY564" s="314"/>
      <c r="BZ564" s="314"/>
      <c r="CA564" s="314"/>
      <c r="CB564" s="314"/>
      <c r="CC564" s="314"/>
      <c r="CD564" s="314"/>
      <c r="CE564" s="314"/>
      <c r="CF564" s="314"/>
      <c r="CG564" s="314"/>
      <c r="CH564" s="314"/>
      <c r="CI564" s="314"/>
      <c r="CJ564" s="314"/>
      <c r="CK564" s="314"/>
      <c r="CL564" s="314"/>
      <c r="CM564" s="314"/>
      <c r="CN564" s="314"/>
      <c r="CO564" s="314"/>
      <c r="CP564" s="314"/>
      <c r="CQ564" s="314"/>
      <c r="CR564" s="314"/>
      <c r="CS564" s="314"/>
      <c r="CT564" s="314"/>
      <c r="CU564" s="314"/>
      <c r="CV564" s="314"/>
      <c r="CW564" s="314"/>
      <c r="CX564" s="314"/>
      <c r="CY564" s="314"/>
      <c r="CZ564" s="314"/>
      <c r="DA564" s="314"/>
      <c r="DB564" s="314"/>
      <c r="DC564" s="314"/>
      <c r="DD564" s="314"/>
      <c r="DE564" s="314"/>
      <c r="DF564" s="314"/>
    </row>
    <row r="565" spans="1:110" s="110" customFormat="1">
      <c r="A565" s="314"/>
      <c r="AM565" s="314"/>
      <c r="AN565" s="314"/>
      <c r="AO565" s="314"/>
      <c r="AP565" s="314"/>
      <c r="AQ565" s="314"/>
      <c r="AR565" s="314"/>
      <c r="AS565" s="314"/>
      <c r="AT565" s="314"/>
      <c r="AU565" s="314"/>
      <c r="AV565" s="314"/>
      <c r="AW565" s="314"/>
      <c r="AX565" s="314"/>
      <c r="AY565" s="314"/>
      <c r="AZ565" s="314"/>
      <c r="BA565" s="314"/>
      <c r="BB565" s="314"/>
      <c r="BC565" s="314"/>
      <c r="BD565" s="314"/>
      <c r="BE565" s="314"/>
      <c r="BF565" s="314"/>
      <c r="BG565" s="314"/>
      <c r="BH565" s="314"/>
      <c r="BI565" s="314"/>
      <c r="BJ565" s="314"/>
      <c r="BK565" s="314"/>
      <c r="BL565" s="314"/>
      <c r="BM565" s="314"/>
      <c r="BN565" s="314"/>
      <c r="BO565" s="314"/>
      <c r="BP565" s="314"/>
      <c r="BQ565" s="314"/>
      <c r="BR565" s="314"/>
      <c r="BS565" s="314"/>
      <c r="BT565" s="314"/>
      <c r="BU565" s="314"/>
      <c r="BV565" s="314"/>
      <c r="BW565" s="314"/>
      <c r="BX565" s="314"/>
      <c r="BY565" s="314"/>
      <c r="BZ565" s="314"/>
      <c r="CA565" s="314"/>
      <c r="CB565" s="314"/>
      <c r="CC565" s="314"/>
      <c r="CD565" s="314"/>
      <c r="CE565" s="314"/>
      <c r="CF565" s="314"/>
      <c r="CG565" s="314"/>
      <c r="CH565" s="314"/>
      <c r="CI565" s="314"/>
      <c r="CJ565" s="314"/>
      <c r="CK565" s="314"/>
      <c r="CL565" s="314"/>
      <c r="CM565" s="314"/>
      <c r="CN565" s="314"/>
      <c r="CO565" s="314"/>
      <c r="CP565" s="314"/>
      <c r="CQ565" s="314"/>
      <c r="CR565" s="314"/>
      <c r="CS565" s="314"/>
      <c r="CT565" s="314"/>
      <c r="CU565" s="314"/>
      <c r="CV565" s="314"/>
      <c r="CW565" s="314"/>
      <c r="CX565" s="314"/>
      <c r="CY565" s="314"/>
      <c r="CZ565" s="314"/>
      <c r="DA565" s="314"/>
      <c r="DB565" s="314"/>
      <c r="DC565" s="314"/>
      <c r="DD565" s="314"/>
      <c r="DE565" s="314"/>
      <c r="DF565" s="314"/>
    </row>
    <row r="566" spans="1:110" s="110" customFormat="1">
      <c r="A566" s="314"/>
      <c r="AM566" s="314"/>
      <c r="AN566" s="314"/>
      <c r="AO566" s="314"/>
      <c r="AP566" s="314"/>
      <c r="AQ566" s="314"/>
      <c r="AR566" s="314"/>
      <c r="AS566" s="314"/>
      <c r="AT566" s="314"/>
      <c r="AU566" s="314"/>
      <c r="AV566" s="314"/>
      <c r="AW566" s="314"/>
      <c r="AX566" s="314"/>
      <c r="AY566" s="314"/>
      <c r="AZ566" s="314"/>
      <c r="BA566" s="314"/>
      <c r="BB566" s="314"/>
      <c r="BC566" s="314"/>
      <c r="BD566" s="314"/>
      <c r="BE566" s="314"/>
      <c r="BF566" s="314"/>
      <c r="BG566" s="314"/>
      <c r="BH566" s="314"/>
      <c r="BI566" s="314"/>
      <c r="BJ566" s="314"/>
      <c r="BK566" s="314"/>
      <c r="BL566" s="314"/>
      <c r="BM566" s="314"/>
      <c r="BN566" s="314"/>
      <c r="BO566" s="314"/>
      <c r="BP566" s="314"/>
      <c r="BQ566" s="314"/>
      <c r="BR566" s="314"/>
      <c r="BS566" s="314"/>
      <c r="BT566" s="314"/>
      <c r="BU566" s="314"/>
      <c r="BV566" s="314"/>
      <c r="BW566" s="314"/>
      <c r="BX566" s="314"/>
      <c r="BY566" s="314"/>
      <c r="BZ566" s="314"/>
      <c r="CA566" s="314"/>
      <c r="CB566" s="314"/>
      <c r="CC566" s="314"/>
      <c r="CD566" s="314"/>
      <c r="CE566" s="314"/>
      <c r="CF566" s="314"/>
      <c r="CG566" s="314"/>
      <c r="CH566" s="314"/>
      <c r="CI566" s="314"/>
      <c r="CJ566" s="314"/>
      <c r="CK566" s="314"/>
      <c r="CL566" s="314"/>
      <c r="CM566" s="314"/>
      <c r="CN566" s="314"/>
      <c r="CO566" s="314"/>
      <c r="CP566" s="314"/>
      <c r="CQ566" s="314"/>
      <c r="CR566" s="314"/>
      <c r="CS566" s="314"/>
      <c r="CT566" s="314"/>
      <c r="CU566" s="314"/>
      <c r="CV566" s="314"/>
      <c r="CW566" s="314"/>
      <c r="CX566" s="314"/>
      <c r="CY566" s="314"/>
      <c r="CZ566" s="314"/>
      <c r="DA566" s="314"/>
      <c r="DB566" s="314"/>
      <c r="DC566" s="314"/>
      <c r="DD566" s="314"/>
      <c r="DE566" s="314"/>
      <c r="DF566" s="314"/>
    </row>
    <row r="567" spans="1:110" s="110" customFormat="1">
      <c r="A567" s="314"/>
      <c r="AM567" s="314"/>
      <c r="AN567" s="314"/>
      <c r="AO567" s="314"/>
      <c r="AP567" s="314"/>
      <c r="AQ567" s="314"/>
      <c r="AR567" s="314"/>
      <c r="AS567" s="314"/>
      <c r="AT567" s="314"/>
      <c r="AU567" s="314"/>
      <c r="AV567" s="314"/>
      <c r="AW567" s="314"/>
      <c r="AX567" s="314"/>
      <c r="AY567" s="314"/>
      <c r="AZ567" s="314"/>
      <c r="BA567" s="314"/>
      <c r="BB567" s="314"/>
      <c r="BC567" s="314"/>
      <c r="BD567" s="314"/>
      <c r="BE567" s="314"/>
      <c r="BF567" s="314"/>
      <c r="BG567" s="314"/>
      <c r="BH567" s="314"/>
      <c r="BI567" s="314"/>
      <c r="BJ567" s="314"/>
      <c r="BK567" s="314"/>
      <c r="BL567" s="314"/>
      <c r="BM567" s="314"/>
      <c r="BN567" s="314"/>
      <c r="BO567" s="314"/>
      <c r="BP567" s="314"/>
      <c r="BQ567" s="314"/>
      <c r="BR567" s="314"/>
      <c r="BS567" s="314"/>
      <c r="BT567" s="314"/>
      <c r="BU567" s="314"/>
      <c r="BV567" s="314"/>
      <c r="BW567" s="314"/>
      <c r="BX567" s="314"/>
      <c r="BY567" s="314"/>
      <c r="BZ567" s="314"/>
      <c r="CA567" s="314"/>
      <c r="CB567" s="314"/>
      <c r="CC567" s="314"/>
      <c r="CD567" s="314"/>
      <c r="CE567" s="314"/>
      <c r="CF567" s="314"/>
      <c r="CG567" s="314"/>
      <c r="CH567" s="314"/>
      <c r="CI567" s="314"/>
      <c r="CJ567" s="314"/>
      <c r="CK567" s="314"/>
      <c r="CL567" s="314"/>
      <c r="CM567" s="314"/>
      <c r="CN567" s="314"/>
      <c r="CO567" s="314"/>
      <c r="CP567" s="314"/>
      <c r="CQ567" s="314"/>
      <c r="CR567" s="314"/>
      <c r="CS567" s="314"/>
      <c r="CT567" s="314"/>
      <c r="CU567" s="314"/>
      <c r="CV567" s="314"/>
      <c r="CW567" s="314"/>
      <c r="CX567" s="314"/>
      <c r="CY567" s="314"/>
      <c r="CZ567" s="314"/>
      <c r="DA567" s="314"/>
      <c r="DB567" s="314"/>
      <c r="DC567" s="314"/>
      <c r="DD567" s="314"/>
      <c r="DE567" s="314"/>
      <c r="DF567" s="314"/>
    </row>
    <row r="568" spans="1:110" s="110" customFormat="1">
      <c r="A568" s="314"/>
      <c r="AM568" s="314"/>
      <c r="AN568" s="314"/>
      <c r="AO568" s="314"/>
      <c r="AP568" s="314"/>
      <c r="AQ568" s="314"/>
      <c r="AR568" s="314"/>
      <c r="AS568" s="314"/>
      <c r="AT568" s="314"/>
      <c r="AU568" s="314"/>
      <c r="AV568" s="314"/>
      <c r="AW568" s="314"/>
      <c r="AX568" s="314"/>
      <c r="AY568" s="314"/>
      <c r="AZ568" s="314"/>
      <c r="BA568" s="314"/>
      <c r="BB568" s="314"/>
      <c r="BC568" s="314"/>
      <c r="BD568" s="314"/>
      <c r="BE568" s="314"/>
      <c r="BF568" s="314"/>
      <c r="BG568" s="314"/>
      <c r="BH568" s="314"/>
      <c r="BI568" s="314"/>
      <c r="BJ568" s="314"/>
      <c r="BK568" s="314"/>
      <c r="BL568" s="314"/>
      <c r="BM568" s="314"/>
      <c r="BN568" s="314"/>
      <c r="BO568" s="314"/>
      <c r="BP568" s="314"/>
      <c r="BQ568" s="314"/>
      <c r="BR568" s="314"/>
      <c r="BS568" s="314"/>
      <c r="BT568" s="314"/>
      <c r="BU568" s="314"/>
      <c r="BV568" s="314"/>
      <c r="BW568" s="314"/>
      <c r="BX568" s="314"/>
      <c r="BY568" s="314"/>
      <c r="BZ568" s="314"/>
      <c r="CA568" s="314"/>
      <c r="CB568" s="314"/>
      <c r="CC568" s="314"/>
      <c r="CD568" s="314"/>
      <c r="CE568" s="314"/>
      <c r="CF568" s="314"/>
      <c r="CG568" s="314"/>
      <c r="CH568" s="314"/>
      <c r="CI568" s="314"/>
      <c r="CJ568" s="314"/>
      <c r="CK568" s="314"/>
      <c r="CL568" s="314"/>
      <c r="CM568" s="314"/>
      <c r="CN568" s="314"/>
      <c r="CO568" s="314"/>
      <c r="CP568" s="314"/>
      <c r="CQ568" s="314"/>
      <c r="CR568" s="314"/>
      <c r="CS568" s="314"/>
      <c r="CT568" s="314"/>
      <c r="CU568" s="314"/>
      <c r="CV568" s="314"/>
      <c r="CW568" s="314"/>
      <c r="CX568" s="314"/>
      <c r="CY568" s="314"/>
      <c r="CZ568" s="314"/>
      <c r="DA568" s="314"/>
      <c r="DB568" s="314"/>
      <c r="DC568" s="314"/>
      <c r="DD568" s="314"/>
      <c r="DE568" s="314"/>
      <c r="DF568" s="314"/>
    </row>
    <row r="569" spans="1:110" s="110" customFormat="1">
      <c r="A569" s="314"/>
      <c r="AM569" s="314"/>
      <c r="AN569" s="314"/>
      <c r="AO569" s="314"/>
      <c r="AP569" s="314"/>
      <c r="AQ569" s="314"/>
      <c r="AR569" s="314"/>
      <c r="AS569" s="314"/>
      <c r="AT569" s="314"/>
      <c r="AU569" s="314"/>
      <c r="AV569" s="314"/>
      <c r="AW569" s="314"/>
      <c r="AX569" s="314"/>
      <c r="AY569" s="314"/>
      <c r="AZ569" s="314"/>
      <c r="BA569" s="314"/>
      <c r="BB569" s="314"/>
      <c r="BC569" s="314"/>
      <c r="BD569" s="314"/>
      <c r="BE569" s="314"/>
      <c r="BF569" s="314"/>
      <c r="BG569" s="314"/>
      <c r="BH569" s="314"/>
      <c r="BI569" s="314"/>
      <c r="BJ569" s="314"/>
      <c r="BK569" s="314"/>
      <c r="BL569" s="314"/>
      <c r="BM569" s="314"/>
      <c r="BN569" s="314"/>
      <c r="BO569" s="314"/>
      <c r="BP569" s="314"/>
      <c r="BQ569" s="314"/>
      <c r="BR569" s="314"/>
      <c r="BS569" s="314"/>
      <c r="BT569" s="314"/>
      <c r="BU569" s="314"/>
      <c r="BV569" s="314"/>
      <c r="BW569" s="314"/>
      <c r="BX569" s="314"/>
      <c r="BY569" s="314"/>
      <c r="BZ569" s="314"/>
      <c r="CA569" s="314"/>
      <c r="CB569" s="314"/>
      <c r="CC569" s="314"/>
      <c r="CD569" s="314"/>
      <c r="CE569" s="314"/>
      <c r="CF569" s="314"/>
      <c r="CG569" s="314"/>
      <c r="CH569" s="314"/>
      <c r="CI569" s="314"/>
      <c r="CJ569" s="314"/>
      <c r="CK569" s="314"/>
      <c r="CL569" s="314"/>
      <c r="CM569" s="314"/>
      <c r="CN569" s="314"/>
      <c r="CO569" s="314"/>
      <c r="CP569" s="314"/>
      <c r="CQ569" s="314"/>
      <c r="CR569" s="314"/>
      <c r="CS569" s="314"/>
      <c r="CT569" s="314"/>
      <c r="CU569" s="314"/>
      <c r="CV569" s="314"/>
      <c r="CW569" s="314"/>
      <c r="CX569" s="314"/>
      <c r="CY569" s="314"/>
      <c r="CZ569" s="314"/>
      <c r="DA569" s="314"/>
      <c r="DB569" s="314"/>
      <c r="DC569" s="314"/>
      <c r="DD569" s="314"/>
      <c r="DE569" s="314"/>
      <c r="DF569" s="314"/>
    </row>
    <row r="570" spans="1:110" s="110" customFormat="1">
      <c r="A570" s="314"/>
      <c r="AM570" s="314"/>
      <c r="AN570" s="314"/>
      <c r="AO570" s="314"/>
      <c r="AP570" s="314"/>
      <c r="AQ570" s="314"/>
      <c r="AR570" s="314"/>
      <c r="AS570" s="314"/>
      <c r="AT570" s="314"/>
      <c r="AU570" s="314"/>
      <c r="AV570" s="314"/>
      <c r="AW570" s="314"/>
      <c r="AX570" s="314"/>
      <c r="AY570" s="314"/>
      <c r="AZ570" s="314"/>
      <c r="BA570" s="314"/>
      <c r="BB570" s="314"/>
      <c r="BC570" s="314"/>
      <c r="BD570" s="314"/>
      <c r="BE570" s="314"/>
      <c r="BF570" s="314"/>
      <c r="BG570" s="314"/>
      <c r="BH570" s="314"/>
      <c r="BI570" s="314"/>
      <c r="BJ570" s="314"/>
      <c r="BK570" s="314"/>
      <c r="BL570" s="314"/>
      <c r="BM570" s="314"/>
      <c r="BN570" s="314"/>
      <c r="BO570" s="314"/>
      <c r="BP570" s="314"/>
      <c r="BQ570" s="314"/>
      <c r="BR570" s="314"/>
      <c r="BS570" s="314"/>
      <c r="BT570" s="314"/>
      <c r="BU570" s="314"/>
      <c r="BV570" s="314"/>
      <c r="BW570" s="314"/>
      <c r="BX570" s="314"/>
      <c r="BY570" s="314"/>
      <c r="BZ570" s="314"/>
      <c r="CA570" s="314"/>
      <c r="CB570" s="314"/>
      <c r="CC570" s="314"/>
      <c r="CD570" s="314"/>
      <c r="CE570" s="314"/>
      <c r="CF570" s="314"/>
      <c r="CG570" s="314"/>
      <c r="CH570" s="314"/>
      <c r="CI570" s="314"/>
      <c r="CJ570" s="314"/>
      <c r="CK570" s="314"/>
      <c r="CL570" s="314"/>
      <c r="CM570" s="314"/>
      <c r="CN570" s="314"/>
      <c r="CO570" s="314"/>
      <c r="CP570" s="314"/>
      <c r="CQ570" s="314"/>
      <c r="CR570" s="314"/>
      <c r="CS570" s="314"/>
      <c r="CT570" s="314"/>
      <c r="CU570" s="314"/>
      <c r="CV570" s="314"/>
      <c r="CW570" s="314"/>
      <c r="CX570" s="314"/>
      <c r="CY570" s="314"/>
      <c r="CZ570" s="314"/>
      <c r="DA570" s="314"/>
      <c r="DB570" s="314"/>
      <c r="DC570" s="314"/>
      <c r="DD570" s="314"/>
      <c r="DE570" s="314"/>
      <c r="DF570" s="314"/>
    </row>
    <row r="571" spans="1:110" s="110" customFormat="1">
      <c r="A571" s="314"/>
      <c r="AM571" s="314"/>
      <c r="AN571" s="314"/>
      <c r="AO571" s="314"/>
      <c r="AP571" s="314"/>
      <c r="AQ571" s="314"/>
      <c r="AR571" s="314"/>
      <c r="AS571" s="314"/>
      <c r="AT571" s="314"/>
      <c r="AU571" s="314"/>
      <c r="AV571" s="314"/>
      <c r="AW571" s="314"/>
      <c r="AX571" s="314"/>
      <c r="AY571" s="314"/>
      <c r="AZ571" s="314"/>
      <c r="BA571" s="314"/>
      <c r="BB571" s="314"/>
      <c r="BC571" s="314"/>
      <c r="BD571" s="314"/>
      <c r="BE571" s="314"/>
      <c r="BF571" s="314"/>
      <c r="BG571" s="314"/>
      <c r="BH571" s="314"/>
      <c r="BI571" s="314"/>
      <c r="BJ571" s="314"/>
      <c r="BK571" s="314"/>
      <c r="BL571" s="314"/>
      <c r="BM571" s="314"/>
      <c r="BN571" s="314"/>
      <c r="BO571" s="314"/>
      <c r="BP571" s="314"/>
      <c r="BQ571" s="314"/>
      <c r="BR571" s="314"/>
      <c r="BS571" s="314"/>
      <c r="BT571" s="314"/>
      <c r="BU571" s="314"/>
      <c r="BV571" s="314"/>
      <c r="BW571" s="314"/>
      <c r="BX571" s="314"/>
      <c r="BY571" s="314"/>
      <c r="BZ571" s="314"/>
      <c r="CA571" s="314"/>
      <c r="CB571" s="314"/>
      <c r="CC571" s="314"/>
      <c r="CD571" s="314"/>
      <c r="CE571" s="314"/>
      <c r="CF571" s="314"/>
      <c r="CG571" s="314"/>
      <c r="CH571" s="314"/>
      <c r="CI571" s="314"/>
      <c r="CJ571" s="314"/>
      <c r="CK571" s="314"/>
      <c r="CL571" s="314"/>
      <c r="CM571" s="314"/>
      <c r="CN571" s="314"/>
      <c r="CO571" s="314"/>
      <c r="CP571" s="314"/>
      <c r="CQ571" s="314"/>
      <c r="CR571" s="314"/>
      <c r="CS571" s="314"/>
      <c r="CT571" s="314"/>
      <c r="CU571" s="314"/>
      <c r="CV571" s="314"/>
      <c r="CW571" s="314"/>
      <c r="CX571" s="314"/>
      <c r="CY571" s="314"/>
      <c r="CZ571" s="314"/>
      <c r="DA571" s="314"/>
      <c r="DB571" s="314"/>
      <c r="DC571" s="314"/>
      <c r="DD571" s="314"/>
      <c r="DE571" s="314"/>
      <c r="DF571" s="314"/>
    </row>
    <row r="572" spans="1:110" s="110" customFormat="1">
      <c r="A572" s="314"/>
      <c r="AM572" s="314"/>
      <c r="AN572" s="314"/>
      <c r="AO572" s="314"/>
      <c r="AP572" s="314"/>
      <c r="AQ572" s="314"/>
      <c r="AR572" s="314"/>
      <c r="AS572" s="314"/>
      <c r="AT572" s="314"/>
      <c r="AU572" s="314"/>
      <c r="AV572" s="314"/>
      <c r="AW572" s="314"/>
      <c r="AX572" s="314"/>
      <c r="AY572" s="314"/>
      <c r="AZ572" s="314"/>
      <c r="BA572" s="314"/>
      <c r="BB572" s="314"/>
      <c r="BC572" s="314"/>
      <c r="BD572" s="314"/>
      <c r="BE572" s="314"/>
      <c r="BF572" s="314"/>
      <c r="BG572" s="314"/>
      <c r="BH572" s="314"/>
      <c r="BI572" s="314"/>
      <c r="BJ572" s="314"/>
      <c r="BK572" s="314"/>
      <c r="BL572" s="314"/>
      <c r="BM572" s="314"/>
      <c r="BN572" s="314"/>
      <c r="BO572" s="314"/>
      <c r="BP572" s="314"/>
      <c r="BQ572" s="314"/>
      <c r="BR572" s="314"/>
      <c r="BS572" s="314"/>
      <c r="BT572" s="314"/>
      <c r="BU572" s="314"/>
      <c r="BV572" s="314"/>
      <c r="BW572" s="314"/>
      <c r="BX572" s="314"/>
      <c r="BY572" s="314"/>
      <c r="BZ572" s="314"/>
      <c r="CA572" s="314"/>
      <c r="CB572" s="314"/>
      <c r="CC572" s="314"/>
      <c r="CD572" s="314"/>
      <c r="CE572" s="314"/>
      <c r="CF572" s="314"/>
      <c r="CG572" s="314"/>
      <c r="CH572" s="314"/>
      <c r="CI572" s="314"/>
      <c r="CJ572" s="314"/>
      <c r="CK572" s="314"/>
      <c r="CL572" s="314"/>
      <c r="CM572" s="314"/>
      <c r="CN572" s="314"/>
      <c r="CO572" s="314"/>
      <c r="CP572" s="314"/>
      <c r="CQ572" s="314"/>
      <c r="CR572" s="314"/>
      <c r="CS572" s="314"/>
      <c r="CT572" s="314"/>
      <c r="CU572" s="314"/>
      <c r="CV572" s="314"/>
      <c r="CW572" s="314"/>
      <c r="CX572" s="314"/>
      <c r="CY572" s="314"/>
      <c r="CZ572" s="314"/>
      <c r="DA572" s="314"/>
      <c r="DB572" s="314"/>
      <c r="DC572" s="314"/>
      <c r="DD572" s="314"/>
      <c r="DE572" s="314"/>
      <c r="DF572" s="314"/>
    </row>
    <row r="573" spans="1:110" s="110" customFormat="1">
      <c r="A573" s="314"/>
      <c r="AM573" s="314"/>
      <c r="AN573" s="314"/>
      <c r="AO573" s="314"/>
      <c r="AP573" s="314"/>
      <c r="AQ573" s="314"/>
      <c r="AR573" s="314"/>
      <c r="AS573" s="314"/>
      <c r="AT573" s="314"/>
      <c r="AU573" s="314"/>
      <c r="AV573" s="314"/>
      <c r="AW573" s="314"/>
      <c r="AX573" s="314"/>
      <c r="AY573" s="314"/>
      <c r="AZ573" s="314"/>
      <c r="BA573" s="314"/>
      <c r="BB573" s="314"/>
      <c r="BC573" s="314"/>
      <c r="BD573" s="314"/>
      <c r="BE573" s="314"/>
      <c r="BF573" s="314"/>
      <c r="BG573" s="314"/>
      <c r="BH573" s="314"/>
      <c r="BI573" s="314"/>
      <c r="BJ573" s="314"/>
      <c r="BK573" s="314"/>
      <c r="BL573" s="314"/>
      <c r="BM573" s="314"/>
      <c r="BN573" s="314"/>
      <c r="BO573" s="314"/>
      <c r="BP573" s="314"/>
      <c r="BQ573" s="314"/>
      <c r="BR573" s="314"/>
      <c r="BS573" s="314"/>
      <c r="BT573" s="314"/>
      <c r="BU573" s="314"/>
      <c r="BV573" s="314"/>
      <c r="BW573" s="314"/>
      <c r="BX573" s="314"/>
      <c r="BY573" s="314"/>
      <c r="BZ573" s="314"/>
      <c r="CA573" s="314"/>
      <c r="CB573" s="314"/>
      <c r="CC573" s="314"/>
      <c r="CD573" s="314"/>
      <c r="CE573" s="314"/>
      <c r="CF573" s="314"/>
      <c r="CG573" s="314"/>
      <c r="CH573" s="314"/>
      <c r="CI573" s="314"/>
      <c r="CJ573" s="314"/>
      <c r="CK573" s="314"/>
      <c r="CL573" s="314"/>
      <c r="CM573" s="314"/>
      <c r="CN573" s="314"/>
      <c r="CO573" s="314"/>
      <c r="CP573" s="314"/>
      <c r="CQ573" s="314"/>
      <c r="CR573" s="314"/>
      <c r="CS573" s="314"/>
      <c r="CT573" s="314"/>
      <c r="CU573" s="314"/>
      <c r="CV573" s="314"/>
      <c r="CW573" s="314"/>
      <c r="CX573" s="314"/>
      <c r="CY573" s="314"/>
      <c r="CZ573" s="314"/>
      <c r="DA573" s="314"/>
      <c r="DB573" s="314"/>
      <c r="DC573" s="314"/>
      <c r="DD573" s="314"/>
      <c r="DE573" s="314"/>
      <c r="DF573" s="314"/>
    </row>
    <row r="574" spans="1:110" s="110" customFormat="1">
      <c r="A574" s="314"/>
      <c r="AM574" s="314"/>
      <c r="AN574" s="314"/>
      <c r="AO574" s="314"/>
      <c r="AP574" s="314"/>
      <c r="AQ574" s="314"/>
      <c r="AR574" s="314"/>
      <c r="AS574" s="314"/>
      <c r="AT574" s="314"/>
      <c r="AU574" s="314"/>
      <c r="AV574" s="314"/>
      <c r="AW574" s="314"/>
      <c r="AX574" s="314"/>
      <c r="AY574" s="314"/>
      <c r="AZ574" s="314"/>
      <c r="BA574" s="314"/>
      <c r="BB574" s="314"/>
      <c r="BC574" s="314"/>
      <c r="BD574" s="314"/>
      <c r="BE574" s="314"/>
      <c r="BF574" s="314"/>
      <c r="BG574" s="314"/>
      <c r="BH574" s="314"/>
      <c r="BI574" s="314"/>
      <c r="BJ574" s="314"/>
      <c r="BK574" s="314"/>
      <c r="BL574" s="314"/>
      <c r="BM574" s="314"/>
      <c r="BN574" s="314"/>
      <c r="BO574" s="314"/>
      <c r="BP574" s="314"/>
      <c r="BQ574" s="314"/>
      <c r="BR574" s="314"/>
      <c r="BS574" s="314"/>
      <c r="BT574" s="314"/>
      <c r="BU574" s="314"/>
      <c r="BV574" s="314"/>
      <c r="BW574" s="314"/>
      <c r="BX574" s="314"/>
      <c r="BY574" s="314"/>
      <c r="BZ574" s="314"/>
      <c r="CA574" s="314"/>
      <c r="CB574" s="314"/>
      <c r="CC574" s="314"/>
      <c r="CD574" s="314"/>
      <c r="CE574" s="314"/>
      <c r="CF574" s="314"/>
      <c r="CG574" s="314"/>
      <c r="CH574" s="314"/>
      <c r="CI574" s="314"/>
      <c r="CJ574" s="314"/>
      <c r="CK574" s="314"/>
      <c r="CL574" s="314"/>
      <c r="CM574" s="314"/>
      <c r="CN574" s="314"/>
      <c r="CO574" s="314"/>
      <c r="CP574" s="314"/>
      <c r="CQ574" s="314"/>
      <c r="CR574" s="314"/>
      <c r="CS574" s="314"/>
      <c r="CT574" s="314"/>
      <c r="CU574" s="314"/>
      <c r="CV574" s="314"/>
      <c r="CW574" s="314"/>
      <c r="CX574" s="314"/>
      <c r="CY574" s="314"/>
      <c r="CZ574" s="314"/>
      <c r="DA574" s="314"/>
      <c r="DB574" s="314"/>
      <c r="DC574" s="314"/>
      <c r="DD574" s="314"/>
      <c r="DE574" s="314"/>
      <c r="DF574" s="314"/>
    </row>
    <row r="575" spans="1:110" s="110" customFormat="1">
      <c r="A575" s="314"/>
      <c r="AM575" s="314"/>
      <c r="AN575" s="314"/>
      <c r="AO575" s="314"/>
      <c r="AP575" s="314"/>
      <c r="AQ575" s="314"/>
      <c r="AR575" s="314"/>
      <c r="AS575" s="314"/>
      <c r="AT575" s="314"/>
      <c r="AU575" s="314"/>
      <c r="AV575" s="314"/>
      <c r="AW575" s="314"/>
      <c r="AX575" s="314"/>
      <c r="AY575" s="314"/>
      <c r="AZ575" s="314"/>
      <c r="BA575" s="314"/>
      <c r="BB575" s="314"/>
      <c r="BC575" s="314"/>
      <c r="BD575" s="314"/>
      <c r="BE575" s="314"/>
      <c r="BF575" s="314"/>
      <c r="BG575" s="314"/>
      <c r="BH575" s="314"/>
      <c r="BI575" s="314"/>
      <c r="BJ575" s="314"/>
      <c r="BK575" s="314"/>
      <c r="BL575" s="314"/>
      <c r="BM575" s="314"/>
      <c r="BN575" s="314"/>
      <c r="BO575" s="314"/>
      <c r="BP575" s="314"/>
      <c r="BQ575" s="314"/>
      <c r="BR575" s="314"/>
      <c r="BS575" s="314"/>
      <c r="BT575" s="314"/>
      <c r="BU575" s="314"/>
      <c r="BV575" s="314"/>
      <c r="BW575" s="314"/>
      <c r="BX575" s="314"/>
      <c r="BY575" s="314"/>
      <c r="BZ575" s="314"/>
      <c r="CA575" s="314"/>
      <c r="CB575" s="314"/>
      <c r="CC575" s="314"/>
      <c r="CD575" s="314"/>
      <c r="CE575" s="314"/>
      <c r="CF575" s="314"/>
      <c r="CG575" s="314"/>
      <c r="CH575" s="314"/>
      <c r="CI575" s="314"/>
      <c r="CJ575" s="314"/>
      <c r="CK575" s="314"/>
      <c r="CL575" s="314"/>
      <c r="CM575" s="314"/>
      <c r="CN575" s="314"/>
      <c r="CO575" s="314"/>
      <c r="CP575" s="314"/>
      <c r="CQ575" s="314"/>
      <c r="CR575" s="314"/>
      <c r="CS575" s="314"/>
      <c r="CT575" s="314"/>
      <c r="CU575" s="314"/>
      <c r="CV575" s="314"/>
      <c r="CW575" s="314"/>
      <c r="CX575" s="314"/>
      <c r="CY575" s="314"/>
      <c r="CZ575" s="314"/>
      <c r="DA575" s="314"/>
      <c r="DB575" s="314"/>
      <c r="DC575" s="314"/>
      <c r="DD575" s="314"/>
      <c r="DE575" s="314"/>
      <c r="DF575" s="314"/>
    </row>
    <row r="576" spans="1:110" s="110" customFormat="1">
      <c r="A576" s="314"/>
      <c r="AM576" s="314"/>
      <c r="AN576" s="314"/>
      <c r="AO576" s="314"/>
      <c r="AP576" s="314"/>
      <c r="AQ576" s="314"/>
      <c r="AR576" s="314"/>
      <c r="AS576" s="314"/>
      <c r="AT576" s="314"/>
      <c r="AU576" s="314"/>
      <c r="AV576" s="314"/>
      <c r="AW576" s="314"/>
      <c r="AX576" s="314"/>
      <c r="AY576" s="314"/>
      <c r="AZ576" s="314"/>
      <c r="BA576" s="314"/>
      <c r="BB576" s="314"/>
      <c r="BC576" s="314"/>
      <c r="BD576" s="314"/>
      <c r="BE576" s="314"/>
      <c r="BF576" s="314"/>
      <c r="BG576" s="314"/>
      <c r="BH576" s="314"/>
      <c r="BI576" s="314"/>
      <c r="BJ576" s="314"/>
      <c r="BK576" s="314"/>
      <c r="BL576" s="314"/>
      <c r="BM576" s="314"/>
      <c r="BN576" s="314"/>
      <c r="BO576" s="314"/>
      <c r="BP576" s="314"/>
      <c r="BQ576" s="314"/>
      <c r="BR576" s="314"/>
      <c r="BS576" s="314"/>
      <c r="BT576" s="314"/>
      <c r="BU576" s="314"/>
      <c r="BV576" s="314"/>
      <c r="BW576" s="314"/>
      <c r="BX576" s="314"/>
      <c r="BY576" s="314"/>
      <c r="BZ576" s="314"/>
      <c r="CA576" s="314"/>
      <c r="CB576" s="314"/>
      <c r="CC576" s="314"/>
      <c r="CD576" s="314"/>
      <c r="CE576" s="314"/>
      <c r="CF576" s="314"/>
      <c r="CG576" s="314"/>
      <c r="CH576" s="314"/>
      <c r="CI576" s="314"/>
      <c r="CJ576" s="314"/>
      <c r="CK576" s="314"/>
      <c r="CL576" s="314"/>
      <c r="CM576" s="314"/>
      <c r="CN576" s="314"/>
      <c r="CO576" s="314"/>
      <c r="CP576" s="314"/>
      <c r="CQ576" s="314"/>
      <c r="CR576" s="314"/>
      <c r="CS576" s="314"/>
      <c r="CT576" s="314"/>
      <c r="CU576" s="314"/>
      <c r="CV576" s="314"/>
      <c r="CW576" s="314"/>
      <c r="CX576" s="314"/>
      <c r="CY576" s="314"/>
      <c r="CZ576" s="314"/>
      <c r="DA576" s="314"/>
      <c r="DB576" s="314"/>
      <c r="DC576" s="314"/>
      <c r="DD576" s="314"/>
      <c r="DE576" s="314"/>
      <c r="DF576" s="314"/>
    </row>
    <row r="577" spans="1:110" s="110" customFormat="1">
      <c r="A577" s="314"/>
      <c r="AM577" s="314"/>
      <c r="AN577" s="314"/>
      <c r="AO577" s="314"/>
      <c r="AP577" s="314"/>
      <c r="AQ577" s="314"/>
      <c r="AR577" s="314"/>
      <c r="AS577" s="314"/>
      <c r="AT577" s="314"/>
      <c r="AU577" s="314"/>
      <c r="AV577" s="314"/>
      <c r="AW577" s="314"/>
      <c r="AX577" s="314"/>
      <c r="AY577" s="314"/>
      <c r="AZ577" s="314"/>
      <c r="BA577" s="314"/>
      <c r="BB577" s="314"/>
      <c r="BC577" s="314"/>
      <c r="BD577" s="314"/>
      <c r="BE577" s="314"/>
      <c r="BF577" s="314"/>
      <c r="BG577" s="314"/>
      <c r="BH577" s="314"/>
      <c r="BI577" s="314"/>
      <c r="BJ577" s="314"/>
      <c r="BK577" s="314"/>
      <c r="BL577" s="314"/>
      <c r="BM577" s="314"/>
      <c r="BN577" s="314"/>
      <c r="BO577" s="314"/>
      <c r="BP577" s="314"/>
      <c r="BQ577" s="314"/>
      <c r="BR577" s="314"/>
      <c r="BS577" s="314"/>
      <c r="BT577" s="314"/>
      <c r="BU577" s="314"/>
      <c r="BV577" s="314"/>
      <c r="BW577" s="314"/>
      <c r="BX577" s="314"/>
      <c r="BY577" s="314"/>
      <c r="BZ577" s="314"/>
      <c r="CA577" s="314"/>
      <c r="CB577" s="314"/>
      <c r="CC577" s="314"/>
      <c r="CD577" s="314"/>
      <c r="CE577" s="314"/>
      <c r="CF577" s="314"/>
      <c r="CG577" s="314"/>
      <c r="CH577" s="314"/>
      <c r="CI577" s="314"/>
      <c r="CJ577" s="314"/>
      <c r="CK577" s="314"/>
      <c r="CL577" s="314"/>
      <c r="CM577" s="314"/>
      <c r="CN577" s="314"/>
      <c r="CO577" s="314"/>
      <c r="CP577" s="314"/>
      <c r="CQ577" s="314"/>
      <c r="CR577" s="314"/>
      <c r="CS577" s="314"/>
      <c r="CT577" s="314"/>
      <c r="CU577" s="314"/>
      <c r="CV577" s="314"/>
      <c r="CW577" s="314"/>
      <c r="CX577" s="314"/>
      <c r="CY577" s="314"/>
      <c r="CZ577" s="314"/>
      <c r="DA577" s="314"/>
      <c r="DB577" s="314"/>
      <c r="DC577" s="314"/>
      <c r="DD577" s="314"/>
      <c r="DE577" s="314"/>
      <c r="DF577" s="314"/>
    </row>
    <row r="578" spans="1:110" s="110" customFormat="1">
      <c r="A578" s="314"/>
      <c r="AM578" s="314"/>
      <c r="AN578" s="314"/>
      <c r="AO578" s="314"/>
      <c r="AP578" s="314"/>
      <c r="AQ578" s="314"/>
      <c r="AR578" s="314"/>
      <c r="AS578" s="314"/>
      <c r="AT578" s="314"/>
      <c r="AU578" s="314"/>
      <c r="AV578" s="314"/>
      <c r="AW578" s="314"/>
      <c r="AX578" s="314"/>
      <c r="AY578" s="314"/>
      <c r="AZ578" s="314"/>
      <c r="BA578" s="314"/>
      <c r="BB578" s="314"/>
      <c r="BC578" s="314"/>
      <c r="BD578" s="314"/>
      <c r="BE578" s="314"/>
      <c r="BF578" s="314"/>
      <c r="BG578" s="314"/>
      <c r="BH578" s="314"/>
      <c r="BI578" s="314"/>
      <c r="BJ578" s="314"/>
      <c r="BK578" s="314"/>
      <c r="BL578" s="314"/>
      <c r="BM578" s="314"/>
      <c r="BN578" s="314"/>
      <c r="BO578" s="314"/>
      <c r="BP578" s="314"/>
      <c r="BQ578" s="314"/>
      <c r="BR578" s="314"/>
      <c r="BS578" s="314"/>
      <c r="BT578" s="314"/>
      <c r="BU578" s="314"/>
      <c r="BV578" s="314"/>
      <c r="BW578" s="314"/>
      <c r="BX578" s="314"/>
      <c r="BY578" s="314"/>
      <c r="BZ578" s="314"/>
      <c r="CA578" s="314"/>
      <c r="CB578" s="314"/>
      <c r="CC578" s="314"/>
      <c r="CD578" s="314"/>
      <c r="CE578" s="314"/>
      <c r="CF578" s="314"/>
      <c r="CG578" s="314"/>
      <c r="CH578" s="314"/>
      <c r="CI578" s="314"/>
      <c r="CJ578" s="314"/>
      <c r="CK578" s="314"/>
      <c r="CL578" s="314"/>
      <c r="CM578" s="314"/>
      <c r="CN578" s="314"/>
      <c r="CO578" s="314"/>
      <c r="CP578" s="314"/>
      <c r="CQ578" s="314"/>
      <c r="CR578" s="314"/>
      <c r="CS578" s="314"/>
      <c r="CT578" s="314"/>
      <c r="CU578" s="314"/>
      <c r="CV578" s="314"/>
      <c r="CW578" s="314"/>
      <c r="CX578" s="314"/>
      <c r="CY578" s="314"/>
      <c r="CZ578" s="314"/>
      <c r="DA578" s="314"/>
      <c r="DB578" s="314"/>
      <c r="DC578" s="314"/>
      <c r="DD578" s="314"/>
      <c r="DE578" s="314"/>
      <c r="DF578" s="314"/>
    </row>
    <row r="579" spans="1:110" s="110" customFormat="1">
      <c r="A579" s="314"/>
      <c r="AM579" s="314"/>
      <c r="AN579" s="314"/>
      <c r="AO579" s="314"/>
      <c r="AP579" s="314"/>
      <c r="AQ579" s="314"/>
      <c r="AR579" s="314"/>
      <c r="AS579" s="314"/>
      <c r="AT579" s="314"/>
      <c r="AU579" s="314"/>
      <c r="AV579" s="314"/>
      <c r="AW579" s="314"/>
      <c r="AX579" s="314"/>
      <c r="AY579" s="314"/>
      <c r="AZ579" s="314"/>
      <c r="BA579" s="314"/>
      <c r="BB579" s="314"/>
      <c r="BC579" s="314"/>
      <c r="BD579" s="314"/>
      <c r="BE579" s="314"/>
      <c r="BF579" s="314"/>
      <c r="BG579" s="314"/>
      <c r="BH579" s="314"/>
      <c r="BI579" s="314"/>
      <c r="BJ579" s="314"/>
      <c r="BK579" s="314"/>
      <c r="BL579" s="314"/>
      <c r="BM579" s="314"/>
      <c r="BN579" s="314"/>
      <c r="BO579" s="314"/>
      <c r="BP579" s="314"/>
      <c r="BQ579" s="314"/>
      <c r="BR579" s="314"/>
      <c r="BS579" s="314"/>
      <c r="BT579" s="314"/>
      <c r="BU579" s="314"/>
      <c r="BV579" s="314"/>
      <c r="BW579" s="314"/>
      <c r="BX579" s="314"/>
      <c r="BY579" s="314"/>
      <c r="BZ579" s="314"/>
      <c r="CA579" s="314"/>
      <c r="CB579" s="314"/>
      <c r="CC579" s="314"/>
      <c r="CD579" s="314"/>
      <c r="CE579" s="314"/>
      <c r="CF579" s="314"/>
      <c r="CG579" s="314"/>
      <c r="CH579" s="314"/>
      <c r="CI579" s="314"/>
      <c r="CJ579" s="314"/>
      <c r="CK579" s="314"/>
      <c r="CL579" s="314"/>
      <c r="CM579" s="314"/>
      <c r="CN579" s="314"/>
      <c r="CO579" s="314"/>
      <c r="CP579" s="314"/>
      <c r="CQ579" s="314"/>
      <c r="CR579" s="314"/>
      <c r="CS579" s="314"/>
      <c r="CT579" s="314"/>
      <c r="CU579" s="314"/>
      <c r="CV579" s="314"/>
      <c r="CW579" s="314"/>
      <c r="CX579" s="314"/>
      <c r="CY579" s="314"/>
      <c r="CZ579" s="314"/>
      <c r="DA579" s="314"/>
      <c r="DB579" s="314"/>
      <c r="DC579" s="314"/>
      <c r="DD579" s="314"/>
      <c r="DE579" s="314"/>
      <c r="DF579" s="314"/>
    </row>
    <row r="580" spans="1:110" s="110" customFormat="1">
      <c r="A580" s="314"/>
      <c r="AM580" s="314"/>
      <c r="AN580" s="314"/>
      <c r="AO580" s="314"/>
      <c r="AP580" s="314"/>
      <c r="AQ580" s="314"/>
      <c r="AR580" s="314"/>
      <c r="AS580" s="314"/>
      <c r="AT580" s="314"/>
      <c r="AU580" s="314"/>
      <c r="AV580" s="314"/>
      <c r="AW580" s="314"/>
      <c r="AX580" s="314"/>
      <c r="AY580" s="314"/>
      <c r="AZ580" s="314"/>
      <c r="BA580" s="314"/>
      <c r="BB580" s="314"/>
      <c r="BC580" s="314"/>
      <c r="BD580" s="314"/>
      <c r="BE580" s="314"/>
      <c r="BF580" s="314"/>
      <c r="BG580" s="314"/>
      <c r="BH580" s="314"/>
      <c r="BI580" s="314"/>
      <c r="BJ580" s="314"/>
      <c r="BK580" s="314"/>
      <c r="BL580" s="314"/>
      <c r="BM580" s="314"/>
      <c r="BN580" s="314"/>
      <c r="BO580" s="314"/>
      <c r="BP580" s="314"/>
      <c r="BQ580" s="314"/>
      <c r="BR580" s="314"/>
      <c r="BS580" s="314"/>
      <c r="BT580" s="314"/>
      <c r="BU580" s="314"/>
      <c r="BV580" s="314"/>
      <c r="BW580" s="314"/>
      <c r="BX580" s="314"/>
      <c r="BY580" s="314"/>
      <c r="BZ580" s="314"/>
      <c r="CA580" s="314"/>
      <c r="CB580" s="314"/>
      <c r="CC580" s="314"/>
      <c r="CD580" s="314"/>
      <c r="CE580" s="314"/>
      <c r="CF580" s="314"/>
      <c r="CG580" s="314"/>
      <c r="CH580" s="314"/>
      <c r="CI580" s="314"/>
      <c r="CJ580" s="314"/>
      <c r="CK580" s="314"/>
      <c r="CL580" s="314"/>
      <c r="CM580" s="314"/>
      <c r="CN580" s="314"/>
      <c r="CO580" s="314"/>
      <c r="CP580" s="314"/>
      <c r="CQ580" s="314"/>
      <c r="CR580" s="314"/>
      <c r="CS580" s="314"/>
      <c r="CT580" s="314"/>
      <c r="CU580" s="314"/>
      <c r="CV580" s="314"/>
      <c r="CW580" s="314"/>
      <c r="CX580" s="314"/>
      <c r="CY580" s="314"/>
      <c r="CZ580" s="314"/>
      <c r="DA580" s="314"/>
      <c r="DB580" s="314"/>
      <c r="DC580" s="314"/>
      <c r="DD580" s="314"/>
      <c r="DE580" s="314"/>
      <c r="DF580" s="314"/>
    </row>
    <row r="581" spans="1:110" s="110" customFormat="1">
      <c r="A581" s="314"/>
      <c r="AM581" s="314"/>
      <c r="AN581" s="314"/>
      <c r="AO581" s="314"/>
      <c r="AP581" s="314"/>
      <c r="AQ581" s="314"/>
      <c r="AR581" s="314"/>
      <c r="AS581" s="314"/>
      <c r="AT581" s="314"/>
      <c r="AU581" s="314"/>
      <c r="AV581" s="314"/>
      <c r="AW581" s="314"/>
      <c r="AX581" s="314"/>
      <c r="AY581" s="314"/>
      <c r="AZ581" s="314"/>
      <c r="BA581" s="314"/>
      <c r="BB581" s="314"/>
      <c r="BC581" s="314"/>
      <c r="BD581" s="314"/>
      <c r="BE581" s="314"/>
      <c r="BF581" s="314"/>
      <c r="BG581" s="314"/>
      <c r="BH581" s="314"/>
      <c r="BI581" s="314"/>
      <c r="BJ581" s="314"/>
      <c r="BK581" s="314"/>
      <c r="BL581" s="314"/>
      <c r="BM581" s="314"/>
      <c r="BN581" s="314"/>
      <c r="BO581" s="314"/>
      <c r="BP581" s="314"/>
      <c r="BQ581" s="314"/>
      <c r="BR581" s="314"/>
      <c r="BS581" s="314"/>
      <c r="BT581" s="314"/>
      <c r="BU581" s="314"/>
      <c r="BV581" s="314"/>
      <c r="BW581" s="314"/>
      <c r="BX581" s="314"/>
      <c r="BY581" s="314"/>
      <c r="BZ581" s="314"/>
      <c r="CA581" s="314"/>
      <c r="CB581" s="314"/>
      <c r="CC581" s="314"/>
      <c r="CD581" s="314"/>
      <c r="CE581" s="314"/>
      <c r="CF581" s="314"/>
      <c r="CG581" s="314"/>
      <c r="CH581" s="314"/>
      <c r="CI581" s="314"/>
      <c r="CJ581" s="314"/>
      <c r="CK581" s="314"/>
      <c r="CL581" s="314"/>
      <c r="CM581" s="314"/>
      <c r="CN581" s="314"/>
      <c r="CO581" s="314"/>
      <c r="CP581" s="314"/>
      <c r="CQ581" s="314"/>
      <c r="CR581" s="314"/>
      <c r="CS581" s="314"/>
      <c r="CT581" s="314"/>
      <c r="CU581" s="314"/>
      <c r="CV581" s="314"/>
      <c r="CW581" s="314"/>
      <c r="CX581" s="314"/>
      <c r="CY581" s="314"/>
      <c r="CZ581" s="314"/>
      <c r="DA581" s="314"/>
      <c r="DB581" s="314"/>
      <c r="DC581" s="314"/>
      <c r="DD581" s="314"/>
      <c r="DE581" s="314"/>
      <c r="DF581" s="314"/>
    </row>
    <row r="582" spans="1:110" s="110" customFormat="1">
      <c r="A582" s="314"/>
      <c r="AM582" s="314"/>
      <c r="AN582" s="314"/>
      <c r="AO582" s="314"/>
      <c r="AP582" s="314"/>
      <c r="AQ582" s="314"/>
      <c r="AR582" s="314"/>
      <c r="AS582" s="314"/>
      <c r="AT582" s="314"/>
      <c r="AU582" s="314"/>
      <c r="AV582" s="314"/>
      <c r="AW582" s="314"/>
      <c r="AX582" s="314"/>
      <c r="AY582" s="314"/>
      <c r="AZ582" s="314"/>
      <c r="BA582" s="314"/>
      <c r="BB582" s="314"/>
      <c r="BC582" s="314"/>
      <c r="BD582" s="314"/>
      <c r="BE582" s="314"/>
      <c r="BF582" s="314"/>
      <c r="BG582" s="314"/>
      <c r="BH582" s="314"/>
      <c r="BI582" s="314"/>
      <c r="BJ582" s="314"/>
      <c r="BK582" s="314"/>
      <c r="BL582" s="314"/>
      <c r="BM582" s="314"/>
      <c r="BN582" s="314"/>
      <c r="BO582" s="314"/>
      <c r="BP582" s="314"/>
      <c r="BQ582" s="314"/>
      <c r="BR582" s="314"/>
      <c r="BS582" s="314"/>
      <c r="BT582" s="314"/>
      <c r="BU582" s="314"/>
      <c r="BV582" s="314"/>
      <c r="BW582" s="314"/>
      <c r="BX582" s="314"/>
      <c r="BY582" s="314"/>
      <c r="BZ582" s="314"/>
      <c r="CA582" s="314"/>
      <c r="CB582" s="314"/>
      <c r="CC582" s="314"/>
      <c r="CD582" s="314"/>
      <c r="CE582" s="314"/>
      <c r="CF582" s="314"/>
      <c r="CG582" s="314"/>
      <c r="CH582" s="314"/>
      <c r="CI582" s="314"/>
      <c r="CJ582" s="314"/>
      <c r="CK582" s="314"/>
      <c r="CL582" s="314"/>
      <c r="CM582" s="314"/>
      <c r="CN582" s="314"/>
      <c r="CO582" s="314"/>
      <c r="CP582" s="314"/>
      <c r="CQ582" s="314"/>
      <c r="CR582" s="314"/>
      <c r="CS582" s="314"/>
      <c r="CT582" s="314"/>
      <c r="CU582" s="314"/>
      <c r="CV582" s="314"/>
      <c r="CW582" s="314"/>
      <c r="CX582" s="314"/>
      <c r="CY582" s="314"/>
      <c r="CZ582" s="314"/>
      <c r="DA582" s="314"/>
      <c r="DB582" s="314"/>
      <c r="DC582" s="314"/>
      <c r="DD582" s="314"/>
      <c r="DE582" s="314"/>
      <c r="DF582" s="314"/>
    </row>
    <row r="583" spans="1:110" s="110" customFormat="1">
      <c r="A583" s="314"/>
      <c r="AM583" s="314"/>
      <c r="AN583" s="314"/>
      <c r="AO583" s="314"/>
      <c r="AP583" s="314"/>
      <c r="AQ583" s="314"/>
      <c r="AR583" s="314"/>
      <c r="AS583" s="314"/>
      <c r="AT583" s="314"/>
      <c r="AU583" s="314"/>
      <c r="AV583" s="314"/>
      <c r="AW583" s="314"/>
      <c r="AX583" s="314"/>
      <c r="AY583" s="314"/>
      <c r="AZ583" s="314"/>
      <c r="BA583" s="314"/>
      <c r="BB583" s="314"/>
      <c r="BC583" s="314"/>
      <c r="BD583" s="314"/>
      <c r="BE583" s="314"/>
      <c r="BF583" s="314"/>
      <c r="BG583" s="314"/>
      <c r="BH583" s="314"/>
      <c r="BI583" s="314"/>
      <c r="BJ583" s="314"/>
      <c r="BK583" s="314"/>
      <c r="BL583" s="314"/>
      <c r="BM583" s="314"/>
      <c r="BN583" s="314"/>
      <c r="BO583" s="314"/>
      <c r="BP583" s="314"/>
      <c r="BQ583" s="314"/>
      <c r="BR583" s="314"/>
      <c r="BS583" s="314"/>
      <c r="BT583" s="314"/>
      <c r="BU583" s="314"/>
      <c r="BV583" s="314"/>
      <c r="BW583" s="314"/>
      <c r="BX583" s="314"/>
      <c r="BY583" s="314"/>
      <c r="BZ583" s="314"/>
      <c r="CA583" s="314"/>
      <c r="CB583" s="314"/>
      <c r="CC583" s="314"/>
      <c r="CD583" s="314"/>
      <c r="CE583" s="314"/>
      <c r="CF583" s="314"/>
      <c r="CG583" s="314"/>
      <c r="CH583" s="314"/>
      <c r="CI583" s="314"/>
      <c r="CJ583" s="314"/>
      <c r="CK583" s="314"/>
      <c r="CL583" s="314"/>
      <c r="CM583" s="314"/>
      <c r="CN583" s="314"/>
      <c r="CO583" s="314"/>
      <c r="CP583" s="314"/>
      <c r="CQ583" s="314"/>
      <c r="CR583" s="314"/>
      <c r="CS583" s="314"/>
      <c r="CT583" s="314"/>
      <c r="CU583" s="314"/>
      <c r="CV583" s="314"/>
      <c r="CW583" s="314"/>
      <c r="CX583" s="314"/>
      <c r="CY583" s="314"/>
      <c r="CZ583" s="314"/>
      <c r="DA583" s="314"/>
      <c r="DB583" s="314"/>
      <c r="DC583" s="314"/>
      <c r="DD583" s="314"/>
      <c r="DE583" s="314"/>
      <c r="DF583" s="314"/>
    </row>
    <row r="584" spans="1:110" s="110" customFormat="1">
      <c r="A584" s="314"/>
      <c r="AM584" s="314"/>
      <c r="AN584" s="314"/>
      <c r="AO584" s="314"/>
      <c r="AP584" s="314"/>
      <c r="AQ584" s="314"/>
      <c r="AR584" s="314"/>
      <c r="AS584" s="314"/>
      <c r="AT584" s="314"/>
      <c r="AU584" s="314"/>
      <c r="AV584" s="314"/>
      <c r="AW584" s="314"/>
      <c r="AX584" s="314"/>
      <c r="AY584" s="314"/>
      <c r="AZ584" s="314"/>
      <c r="BA584" s="314"/>
      <c r="BB584" s="314"/>
      <c r="BC584" s="314"/>
      <c r="BD584" s="314"/>
      <c r="BE584" s="314"/>
      <c r="BF584" s="314"/>
      <c r="BG584" s="314"/>
      <c r="BH584" s="314"/>
      <c r="BI584" s="314"/>
      <c r="BJ584" s="314"/>
      <c r="BK584" s="314"/>
      <c r="BL584" s="314"/>
      <c r="BM584" s="314"/>
      <c r="BN584" s="314"/>
      <c r="BO584" s="314"/>
      <c r="BP584" s="314"/>
      <c r="BQ584" s="314"/>
      <c r="BR584" s="314"/>
      <c r="BS584" s="314"/>
      <c r="BT584" s="314"/>
      <c r="BU584" s="314"/>
      <c r="BV584" s="314"/>
      <c r="BW584" s="314"/>
      <c r="BX584" s="314"/>
      <c r="BY584" s="314"/>
      <c r="BZ584" s="314"/>
      <c r="CA584" s="314"/>
      <c r="CB584" s="314"/>
      <c r="CC584" s="314"/>
      <c r="CD584" s="314"/>
      <c r="CE584" s="314"/>
      <c r="CF584" s="314"/>
      <c r="CG584" s="314"/>
      <c r="CH584" s="314"/>
      <c r="CI584" s="314"/>
      <c r="CJ584" s="314"/>
      <c r="CK584" s="314"/>
      <c r="CL584" s="314"/>
      <c r="CM584" s="314"/>
      <c r="CN584" s="314"/>
      <c r="CO584" s="314"/>
      <c r="CP584" s="314"/>
      <c r="CQ584" s="314"/>
      <c r="CR584" s="314"/>
      <c r="CS584" s="314"/>
      <c r="CT584" s="314"/>
      <c r="CU584" s="314"/>
      <c r="CV584" s="314"/>
      <c r="CW584" s="314"/>
      <c r="CX584" s="314"/>
      <c r="CY584" s="314"/>
      <c r="CZ584" s="314"/>
      <c r="DA584" s="314"/>
      <c r="DB584" s="314"/>
      <c r="DC584" s="314"/>
      <c r="DD584" s="314"/>
      <c r="DE584" s="314"/>
      <c r="DF584" s="314"/>
    </row>
    <row r="585" spans="1:110" s="110" customFormat="1">
      <c r="A585" s="314"/>
      <c r="AM585" s="314"/>
      <c r="AN585" s="314"/>
      <c r="AO585" s="314"/>
      <c r="AP585" s="314"/>
      <c r="AQ585" s="314"/>
      <c r="AR585" s="314"/>
      <c r="AS585" s="314"/>
      <c r="AT585" s="314"/>
      <c r="AU585" s="314"/>
      <c r="AV585" s="314"/>
      <c r="AW585" s="314"/>
      <c r="AX585" s="314"/>
      <c r="AY585" s="314"/>
      <c r="AZ585" s="314"/>
      <c r="BA585" s="314"/>
      <c r="BB585" s="314"/>
      <c r="BC585" s="314"/>
      <c r="BD585" s="314"/>
      <c r="BE585" s="314"/>
      <c r="BF585" s="314"/>
      <c r="BG585" s="314"/>
      <c r="BH585" s="314"/>
      <c r="BI585" s="314"/>
      <c r="BJ585" s="314"/>
      <c r="BK585" s="314"/>
      <c r="BL585" s="314"/>
      <c r="BM585" s="314"/>
      <c r="BN585" s="314"/>
      <c r="BO585" s="314"/>
      <c r="BP585" s="314"/>
      <c r="BQ585" s="314"/>
      <c r="BR585" s="314"/>
      <c r="BS585" s="314"/>
      <c r="BT585" s="314"/>
      <c r="BU585" s="314"/>
      <c r="BV585" s="314"/>
      <c r="BW585" s="314"/>
      <c r="BX585" s="314"/>
      <c r="BY585" s="314"/>
      <c r="BZ585" s="314"/>
      <c r="CA585" s="314"/>
      <c r="CB585" s="314"/>
      <c r="CC585" s="314"/>
      <c r="CD585" s="314"/>
      <c r="CE585" s="314"/>
      <c r="CF585" s="314"/>
      <c r="CG585" s="314"/>
      <c r="CH585" s="314"/>
      <c r="CI585" s="314"/>
      <c r="CJ585" s="314"/>
      <c r="CK585" s="314"/>
      <c r="CL585" s="314"/>
      <c r="CM585" s="314"/>
      <c r="CN585" s="314"/>
      <c r="CO585" s="314"/>
      <c r="CP585" s="314"/>
      <c r="CQ585" s="314"/>
      <c r="CR585" s="314"/>
      <c r="CS585" s="314"/>
      <c r="CT585" s="314"/>
      <c r="CU585" s="314"/>
      <c r="CV585" s="314"/>
      <c r="CW585" s="314"/>
      <c r="CX585" s="314"/>
      <c r="CY585" s="314"/>
      <c r="CZ585" s="314"/>
      <c r="DA585" s="314"/>
      <c r="DB585" s="314"/>
      <c r="DC585" s="314"/>
      <c r="DD585" s="314"/>
      <c r="DE585" s="314"/>
      <c r="DF585" s="314"/>
    </row>
    <row r="586" spans="1:110" s="110" customFormat="1">
      <c r="A586" s="314"/>
      <c r="AM586" s="314"/>
      <c r="AN586" s="314"/>
      <c r="AO586" s="314"/>
      <c r="AP586" s="314"/>
      <c r="AQ586" s="314"/>
      <c r="AR586" s="314"/>
      <c r="AS586" s="314"/>
      <c r="AT586" s="314"/>
      <c r="AU586" s="314"/>
      <c r="AV586" s="314"/>
      <c r="AW586" s="314"/>
      <c r="AX586" s="314"/>
      <c r="AY586" s="314"/>
      <c r="AZ586" s="314"/>
      <c r="BA586" s="314"/>
      <c r="BB586" s="314"/>
      <c r="BC586" s="314"/>
      <c r="BD586" s="314"/>
      <c r="BE586" s="314"/>
      <c r="BF586" s="314"/>
      <c r="BG586" s="314"/>
      <c r="BH586" s="314"/>
      <c r="BI586" s="314"/>
      <c r="BJ586" s="314"/>
      <c r="BK586" s="314"/>
      <c r="BL586" s="314"/>
      <c r="BM586" s="314"/>
      <c r="BN586" s="314"/>
      <c r="BO586" s="314"/>
      <c r="BP586" s="314"/>
      <c r="BQ586" s="314"/>
      <c r="BR586" s="314"/>
      <c r="BS586" s="314"/>
      <c r="BT586" s="314"/>
      <c r="BU586" s="314"/>
      <c r="BV586" s="314"/>
      <c r="BW586" s="314"/>
      <c r="BX586" s="314"/>
      <c r="BY586" s="314"/>
      <c r="BZ586" s="314"/>
      <c r="CA586" s="314"/>
      <c r="CB586" s="314"/>
      <c r="CC586" s="314"/>
      <c r="CD586" s="314"/>
      <c r="CE586" s="314"/>
      <c r="CF586" s="314"/>
      <c r="CG586" s="314"/>
      <c r="CH586" s="314"/>
      <c r="CI586" s="314"/>
      <c r="CJ586" s="314"/>
      <c r="CK586" s="314"/>
      <c r="CL586" s="314"/>
      <c r="CM586" s="314"/>
      <c r="CN586" s="314"/>
      <c r="CO586" s="314"/>
      <c r="CP586" s="314"/>
      <c r="CQ586" s="314"/>
      <c r="CR586" s="314"/>
      <c r="CS586" s="314"/>
      <c r="CT586" s="314"/>
      <c r="CU586" s="314"/>
      <c r="CV586" s="314"/>
      <c r="CW586" s="314"/>
      <c r="CX586" s="314"/>
      <c r="CY586" s="314"/>
      <c r="CZ586" s="314"/>
      <c r="DA586" s="314"/>
      <c r="DB586" s="314"/>
      <c r="DC586" s="314"/>
      <c r="DD586" s="314"/>
      <c r="DE586" s="314"/>
      <c r="DF586" s="314"/>
    </row>
    <row r="587" spans="1:110" s="110" customFormat="1">
      <c r="A587" s="314"/>
      <c r="AM587" s="314"/>
      <c r="AN587" s="314"/>
      <c r="AO587" s="314"/>
      <c r="AP587" s="314"/>
      <c r="AQ587" s="314"/>
      <c r="AR587" s="314"/>
      <c r="AS587" s="314"/>
      <c r="AT587" s="314"/>
      <c r="AU587" s="314"/>
      <c r="AV587" s="314"/>
      <c r="AW587" s="314"/>
      <c r="AX587" s="314"/>
      <c r="AY587" s="314"/>
      <c r="AZ587" s="314"/>
      <c r="BA587" s="314"/>
      <c r="BB587" s="314"/>
      <c r="BC587" s="314"/>
      <c r="BD587" s="314"/>
      <c r="BE587" s="314"/>
      <c r="BF587" s="314"/>
      <c r="BG587" s="314"/>
      <c r="BH587" s="314"/>
      <c r="BI587" s="314"/>
      <c r="BJ587" s="314"/>
      <c r="BK587" s="314"/>
      <c r="BL587" s="314"/>
      <c r="BM587" s="314"/>
      <c r="BN587" s="314"/>
      <c r="BO587" s="314"/>
      <c r="BP587" s="314"/>
      <c r="BQ587" s="314"/>
      <c r="BR587" s="314"/>
      <c r="BS587" s="314"/>
      <c r="BT587" s="314"/>
      <c r="BU587" s="314"/>
      <c r="BV587" s="314"/>
      <c r="BW587" s="314"/>
      <c r="BX587" s="314"/>
      <c r="BY587" s="314"/>
      <c r="BZ587" s="314"/>
      <c r="CA587" s="314"/>
      <c r="CB587" s="314"/>
      <c r="CC587" s="314"/>
      <c r="CD587" s="314"/>
      <c r="CE587" s="314"/>
      <c r="CF587" s="314"/>
      <c r="CG587" s="314"/>
      <c r="CH587" s="314"/>
      <c r="CI587" s="314"/>
      <c r="CJ587" s="314"/>
      <c r="CK587" s="314"/>
      <c r="CL587" s="314"/>
      <c r="CM587" s="314"/>
      <c r="CN587" s="314"/>
      <c r="CO587" s="314"/>
      <c r="CP587" s="314"/>
      <c r="CQ587" s="314"/>
      <c r="CR587" s="314"/>
      <c r="CS587" s="314"/>
      <c r="CT587" s="314"/>
      <c r="CU587" s="314"/>
      <c r="CV587" s="314"/>
      <c r="CW587" s="314"/>
      <c r="CX587" s="314"/>
      <c r="CY587" s="314"/>
      <c r="CZ587" s="314"/>
      <c r="DA587" s="314"/>
      <c r="DB587" s="314"/>
      <c r="DC587" s="314"/>
      <c r="DD587" s="314"/>
      <c r="DE587" s="314"/>
      <c r="DF587" s="314"/>
    </row>
    <row r="588" spans="1:110" s="110" customFormat="1">
      <c r="A588" s="314"/>
      <c r="AM588" s="314"/>
      <c r="AN588" s="314"/>
      <c r="AO588" s="314"/>
      <c r="AP588" s="314"/>
      <c r="AQ588" s="314"/>
      <c r="AR588" s="314"/>
      <c r="AS588" s="314"/>
      <c r="AT588" s="314"/>
      <c r="AU588" s="314"/>
      <c r="AV588" s="314"/>
      <c r="AW588" s="314"/>
      <c r="AX588" s="314"/>
      <c r="AY588" s="314"/>
      <c r="AZ588" s="314"/>
      <c r="BA588" s="314"/>
      <c r="BB588" s="314"/>
      <c r="BC588" s="314"/>
      <c r="BD588" s="314"/>
      <c r="BE588" s="314"/>
      <c r="BF588" s="314"/>
      <c r="BG588" s="314"/>
      <c r="BH588" s="314"/>
      <c r="BI588" s="314"/>
      <c r="BJ588" s="314"/>
      <c r="BK588" s="314"/>
      <c r="BL588" s="314"/>
      <c r="BM588" s="314"/>
      <c r="BN588" s="314"/>
      <c r="BO588" s="314"/>
      <c r="BP588" s="314"/>
      <c r="BQ588" s="314"/>
      <c r="BR588" s="314"/>
      <c r="BS588" s="314"/>
      <c r="BT588" s="314"/>
      <c r="BU588" s="314"/>
      <c r="BV588" s="314"/>
      <c r="BW588" s="314"/>
      <c r="BX588" s="314"/>
      <c r="BY588" s="314"/>
      <c r="BZ588" s="314"/>
      <c r="CA588" s="314"/>
      <c r="CB588" s="314"/>
      <c r="CC588" s="314"/>
      <c r="CD588" s="314"/>
      <c r="CE588" s="314"/>
      <c r="CF588" s="314"/>
      <c r="CG588" s="314"/>
      <c r="CH588" s="314"/>
      <c r="CI588" s="314"/>
      <c r="CJ588" s="314"/>
      <c r="CK588" s="314"/>
      <c r="CL588" s="314"/>
      <c r="CM588" s="314"/>
      <c r="CN588" s="314"/>
      <c r="CO588" s="314"/>
      <c r="CP588" s="314"/>
      <c r="CQ588" s="314"/>
      <c r="CR588" s="314"/>
      <c r="CS588" s="314"/>
      <c r="CT588" s="314"/>
      <c r="CU588" s="314"/>
      <c r="CV588" s="314"/>
      <c r="CW588" s="314"/>
      <c r="CX588" s="314"/>
      <c r="CY588" s="314"/>
      <c r="CZ588" s="314"/>
      <c r="DA588" s="314"/>
      <c r="DB588" s="314"/>
      <c r="DC588" s="314"/>
      <c r="DD588" s="314"/>
      <c r="DE588" s="314"/>
      <c r="DF588" s="314"/>
    </row>
    <row r="589" spans="1:110" s="110" customFormat="1">
      <c r="A589" s="314"/>
      <c r="AM589" s="314"/>
      <c r="AN589" s="314"/>
      <c r="AO589" s="314"/>
      <c r="AP589" s="314"/>
      <c r="AQ589" s="314"/>
      <c r="AR589" s="314"/>
      <c r="AS589" s="314"/>
      <c r="AT589" s="314"/>
      <c r="AU589" s="314"/>
      <c r="AV589" s="314"/>
      <c r="AW589" s="314"/>
      <c r="AX589" s="314"/>
      <c r="AY589" s="314"/>
      <c r="AZ589" s="314"/>
      <c r="BA589" s="314"/>
      <c r="BB589" s="314"/>
      <c r="BC589" s="314"/>
      <c r="BD589" s="314"/>
      <c r="BE589" s="314"/>
      <c r="BF589" s="314"/>
      <c r="BG589" s="314"/>
      <c r="BH589" s="314"/>
      <c r="BI589" s="314"/>
      <c r="BJ589" s="314"/>
      <c r="BK589" s="314"/>
      <c r="BL589" s="314"/>
      <c r="BM589" s="314"/>
      <c r="BN589" s="314"/>
      <c r="BO589" s="314"/>
      <c r="BP589" s="314"/>
      <c r="BQ589" s="314"/>
      <c r="BR589" s="314"/>
      <c r="BS589" s="314"/>
      <c r="BT589" s="314"/>
      <c r="BU589" s="314"/>
      <c r="BV589" s="314"/>
      <c r="BW589" s="314"/>
      <c r="BX589" s="314"/>
      <c r="BY589" s="314"/>
      <c r="BZ589" s="314"/>
      <c r="CA589" s="314"/>
      <c r="CB589" s="314"/>
      <c r="CC589" s="314"/>
      <c r="CD589" s="314"/>
      <c r="CE589" s="314"/>
      <c r="CF589" s="314"/>
      <c r="CG589" s="314"/>
      <c r="CH589" s="314"/>
      <c r="CI589" s="314"/>
      <c r="CJ589" s="314"/>
      <c r="CK589" s="314"/>
      <c r="CL589" s="314"/>
      <c r="CM589" s="314"/>
      <c r="CN589" s="314"/>
      <c r="CO589" s="314"/>
      <c r="CP589" s="314"/>
      <c r="CQ589" s="314"/>
      <c r="CR589" s="314"/>
      <c r="CS589" s="314"/>
      <c r="CT589" s="314"/>
      <c r="CU589" s="314"/>
      <c r="CV589" s="314"/>
      <c r="CW589" s="314"/>
      <c r="CX589" s="314"/>
      <c r="CY589" s="314"/>
      <c r="CZ589" s="314"/>
      <c r="DA589" s="314"/>
      <c r="DB589" s="314"/>
      <c r="DC589" s="314"/>
      <c r="DD589" s="314"/>
      <c r="DE589" s="314"/>
      <c r="DF589" s="314"/>
    </row>
    <row r="590" spans="1:110" s="110" customFormat="1">
      <c r="A590" s="314"/>
      <c r="AM590" s="314"/>
      <c r="AN590" s="314"/>
      <c r="AO590" s="314"/>
      <c r="AP590" s="314"/>
      <c r="AQ590" s="314"/>
      <c r="AR590" s="314"/>
      <c r="AS590" s="314"/>
      <c r="AT590" s="314"/>
      <c r="AU590" s="314"/>
      <c r="AV590" s="314"/>
      <c r="AW590" s="314"/>
      <c r="AX590" s="314"/>
      <c r="AY590" s="314"/>
      <c r="AZ590" s="314"/>
      <c r="BA590" s="314"/>
      <c r="BB590" s="314"/>
      <c r="BC590" s="314"/>
      <c r="BD590" s="314"/>
      <c r="BE590" s="314"/>
      <c r="BF590" s="314"/>
      <c r="BG590" s="314"/>
      <c r="BH590" s="314"/>
      <c r="BI590" s="314"/>
      <c r="BJ590" s="314"/>
      <c r="BK590" s="314"/>
      <c r="BL590" s="314"/>
      <c r="BM590" s="314"/>
      <c r="BN590" s="314"/>
      <c r="BO590" s="314"/>
      <c r="BP590" s="314"/>
      <c r="BQ590" s="314"/>
      <c r="BR590" s="314"/>
      <c r="BS590" s="314"/>
      <c r="BT590" s="314"/>
      <c r="BU590" s="314"/>
      <c r="BV590" s="314"/>
      <c r="BW590" s="314"/>
      <c r="BX590" s="314"/>
      <c r="BY590" s="314"/>
      <c r="BZ590" s="314"/>
      <c r="CA590" s="314"/>
      <c r="CB590" s="314"/>
      <c r="CC590" s="314"/>
      <c r="CD590" s="314"/>
      <c r="CE590" s="314"/>
      <c r="CF590" s="314"/>
      <c r="CG590" s="314"/>
      <c r="CH590" s="314"/>
      <c r="CI590" s="314"/>
      <c r="CJ590" s="314"/>
      <c r="CK590" s="314"/>
      <c r="CL590" s="314"/>
      <c r="CM590" s="314"/>
      <c r="CN590" s="314"/>
      <c r="CO590" s="314"/>
      <c r="CP590" s="314"/>
      <c r="CQ590" s="314"/>
      <c r="CR590" s="314"/>
      <c r="CS590" s="314"/>
      <c r="CT590" s="314"/>
      <c r="CU590" s="314"/>
      <c r="CV590" s="314"/>
      <c r="CW590" s="314"/>
      <c r="CX590" s="314"/>
      <c r="CY590" s="314"/>
      <c r="CZ590" s="314"/>
      <c r="DA590" s="314"/>
      <c r="DB590" s="314"/>
      <c r="DC590" s="314"/>
      <c r="DD590" s="314"/>
      <c r="DE590" s="314"/>
      <c r="DF590" s="314"/>
    </row>
    <row r="591" spans="1:110" s="110" customFormat="1">
      <c r="A591" s="314"/>
      <c r="AM591" s="314"/>
      <c r="AN591" s="314"/>
      <c r="AO591" s="314"/>
      <c r="AP591" s="314"/>
      <c r="AQ591" s="314"/>
      <c r="AR591" s="314"/>
      <c r="AS591" s="314"/>
      <c r="AT591" s="314"/>
      <c r="AU591" s="314"/>
      <c r="AV591" s="314"/>
      <c r="AW591" s="314"/>
      <c r="AX591" s="314"/>
      <c r="AY591" s="314"/>
      <c r="AZ591" s="314"/>
      <c r="BA591" s="314"/>
      <c r="BB591" s="314"/>
      <c r="BC591" s="314"/>
      <c r="BD591" s="314"/>
      <c r="BE591" s="314"/>
      <c r="BF591" s="314"/>
      <c r="BG591" s="314"/>
      <c r="BH591" s="314"/>
      <c r="BI591" s="314"/>
      <c r="BJ591" s="314"/>
      <c r="BK591" s="314"/>
      <c r="BL591" s="314"/>
      <c r="BM591" s="314"/>
      <c r="BN591" s="314"/>
      <c r="BO591" s="314"/>
      <c r="BP591" s="314"/>
      <c r="BQ591" s="314"/>
      <c r="BR591" s="314"/>
      <c r="BS591" s="314"/>
      <c r="BT591" s="314"/>
      <c r="BU591" s="314"/>
      <c r="BV591" s="314"/>
      <c r="BW591" s="314"/>
      <c r="BX591" s="314"/>
      <c r="BY591" s="314"/>
      <c r="BZ591" s="314"/>
      <c r="CA591" s="314"/>
      <c r="CB591" s="314"/>
      <c r="CC591" s="314"/>
      <c r="CD591" s="314"/>
      <c r="CE591" s="314"/>
      <c r="CF591" s="314"/>
      <c r="CG591" s="314"/>
      <c r="CH591" s="314"/>
      <c r="CI591" s="314"/>
      <c r="CJ591" s="314"/>
      <c r="CK591" s="314"/>
      <c r="CL591" s="314"/>
      <c r="CM591" s="314"/>
      <c r="CN591" s="314"/>
      <c r="CO591" s="314"/>
      <c r="CP591" s="314"/>
      <c r="CQ591" s="314"/>
      <c r="CR591" s="314"/>
      <c r="CS591" s="314"/>
      <c r="CT591" s="314"/>
      <c r="CU591" s="314"/>
      <c r="CV591" s="314"/>
      <c r="CW591" s="314"/>
      <c r="CX591" s="314"/>
      <c r="CY591" s="314"/>
      <c r="CZ591" s="314"/>
      <c r="DA591" s="314"/>
      <c r="DB591" s="314"/>
      <c r="DC591" s="314"/>
      <c r="DD591" s="314"/>
      <c r="DE591" s="314"/>
      <c r="DF591" s="314"/>
    </row>
    <row r="592" spans="1:110" s="110" customFormat="1">
      <c r="A592" s="314"/>
      <c r="AM592" s="314"/>
      <c r="AN592" s="314"/>
      <c r="AO592" s="314"/>
      <c r="AP592" s="314"/>
      <c r="AQ592" s="314"/>
      <c r="AR592" s="314"/>
      <c r="AS592" s="314"/>
      <c r="AT592" s="314"/>
      <c r="AU592" s="314"/>
      <c r="AV592" s="314"/>
      <c r="AW592" s="314"/>
      <c r="AX592" s="314"/>
      <c r="AY592" s="314"/>
      <c r="AZ592" s="314"/>
      <c r="BA592" s="314"/>
      <c r="BB592" s="314"/>
      <c r="BC592" s="314"/>
      <c r="BD592" s="314"/>
      <c r="BE592" s="314"/>
      <c r="BF592" s="314"/>
      <c r="BG592" s="314"/>
      <c r="BH592" s="314"/>
      <c r="BI592" s="314"/>
      <c r="BJ592" s="314"/>
      <c r="BK592" s="314"/>
      <c r="BL592" s="314"/>
      <c r="BM592" s="314"/>
      <c r="BN592" s="314"/>
      <c r="BO592" s="314"/>
      <c r="BP592" s="314"/>
      <c r="BQ592" s="314"/>
      <c r="BR592" s="314"/>
      <c r="BS592" s="314"/>
      <c r="BT592" s="314"/>
      <c r="BU592" s="314"/>
      <c r="BV592" s="314"/>
      <c r="BW592" s="314"/>
      <c r="BX592" s="314"/>
      <c r="BY592" s="314"/>
      <c r="BZ592" s="314"/>
      <c r="CA592" s="314"/>
      <c r="CB592" s="314"/>
      <c r="CC592" s="314"/>
      <c r="CD592" s="314"/>
      <c r="CE592" s="314"/>
      <c r="CF592" s="314"/>
      <c r="CG592" s="314"/>
      <c r="CH592" s="314"/>
      <c r="CI592" s="314"/>
      <c r="CJ592" s="314"/>
      <c r="CK592" s="314"/>
      <c r="CL592" s="314"/>
      <c r="CM592" s="314"/>
      <c r="CN592" s="314"/>
      <c r="CO592" s="314"/>
      <c r="CP592" s="314"/>
      <c r="CQ592" s="314"/>
      <c r="CR592" s="314"/>
      <c r="CS592" s="314"/>
      <c r="CT592" s="314"/>
      <c r="CU592" s="314"/>
      <c r="CV592" s="314"/>
      <c r="CW592" s="314"/>
      <c r="CX592" s="314"/>
      <c r="CY592" s="314"/>
      <c r="CZ592" s="314"/>
      <c r="DA592" s="314"/>
      <c r="DB592" s="314"/>
      <c r="DC592" s="314"/>
      <c r="DD592" s="314"/>
      <c r="DE592" s="314"/>
      <c r="DF592" s="314"/>
    </row>
    <row r="593" spans="1:110" s="110" customFormat="1">
      <c r="A593" s="314"/>
      <c r="AM593" s="314"/>
      <c r="AN593" s="314"/>
      <c r="AO593" s="314"/>
      <c r="AP593" s="314"/>
      <c r="AQ593" s="314"/>
      <c r="AR593" s="314"/>
      <c r="AS593" s="314"/>
      <c r="AT593" s="314"/>
      <c r="AU593" s="314"/>
      <c r="AV593" s="314"/>
      <c r="AW593" s="314"/>
      <c r="AX593" s="314"/>
      <c r="AY593" s="314"/>
      <c r="AZ593" s="314"/>
      <c r="BA593" s="314"/>
      <c r="BB593" s="314"/>
      <c r="BC593" s="314"/>
      <c r="BD593" s="314"/>
      <c r="BE593" s="314"/>
      <c r="BF593" s="314"/>
      <c r="BG593" s="314"/>
      <c r="BH593" s="314"/>
      <c r="BI593" s="314"/>
      <c r="BJ593" s="314"/>
      <c r="BK593" s="314"/>
      <c r="BL593" s="314"/>
      <c r="BM593" s="314"/>
      <c r="BN593" s="314"/>
      <c r="BO593" s="314"/>
      <c r="BP593" s="314"/>
      <c r="BQ593" s="314"/>
      <c r="BR593" s="314"/>
      <c r="BS593" s="314"/>
      <c r="BT593" s="314"/>
      <c r="BU593" s="314"/>
      <c r="BV593" s="314"/>
      <c r="BW593" s="314"/>
      <c r="BX593" s="314"/>
      <c r="BY593" s="314"/>
      <c r="BZ593" s="314"/>
      <c r="CA593" s="314"/>
      <c r="CB593" s="314"/>
      <c r="CC593" s="314"/>
      <c r="CD593" s="314"/>
      <c r="CE593" s="314"/>
      <c r="CF593" s="314"/>
      <c r="CG593" s="314"/>
      <c r="CH593" s="314"/>
      <c r="CI593" s="314"/>
      <c r="CJ593" s="314"/>
      <c r="CK593" s="314"/>
      <c r="CL593" s="314"/>
      <c r="CM593" s="314"/>
      <c r="CN593" s="314"/>
      <c r="CO593" s="314"/>
      <c r="CP593" s="314"/>
      <c r="CQ593" s="314"/>
      <c r="CR593" s="314"/>
      <c r="CS593" s="314"/>
      <c r="CT593" s="314"/>
      <c r="CU593" s="314"/>
      <c r="CV593" s="314"/>
      <c r="CW593" s="314"/>
      <c r="CX593" s="314"/>
      <c r="CY593" s="314"/>
      <c r="CZ593" s="314"/>
      <c r="DA593" s="314"/>
      <c r="DB593" s="314"/>
      <c r="DC593" s="314"/>
      <c r="DD593" s="314"/>
      <c r="DE593" s="314"/>
      <c r="DF593" s="314"/>
    </row>
    <row r="594" spans="1:110" s="110" customFormat="1">
      <c r="A594" s="314"/>
      <c r="AM594" s="314"/>
      <c r="AN594" s="314"/>
      <c r="AO594" s="314"/>
      <c r="AP594" s="314"/>
      <c r="AQ594" s="314"/>
      <c r="AR594" s="314"/>
      <c r="AS594" s="314"/>
      <c r="AT594" s="314"/>
      <c r="AU594" s="314"/>
      <c r="AV594" s="314"/>
      <c r="AW594" s="314"/>
      <c r="AX594" s="314"/>
      <c r="AY594" s="314"/>
      <c r="AZ594" s="314"/>
      <c r="BA594" s="314"/>
      <c r="BB594" s="314"/>
      <c r="BC594" s="314"/>
      <c r="BD594" s="314"/>
      <c r="BE594" s="314"/>
      <c r="BF594" s="314"/>
      <c r="BG594" s="314"/>
      <c r="BH594" s="314"/>
      <c r="BI594" s="314"/>
      <c r="BJ594" s="314"/>
      <c r="BK594" s="314"/>
      <c r="BL594" s="314"/>
      <c r="BM594" s="314"/>
      <c r="BN594" s="314"/>
      <c r="BO594" s="314"/>
      <c r="BP594" s="314"/>
      <c r="BQ594" s="314"/>
      <c r="BR594" s="314"/>
      <c r="BS594" s="314"/>
      <c r="BT594" s="314"/>
      <c r="BU594" s="314"/>
      <c r="BV594" s="314"/>
      <c r="BW594" s="314"/>
      <c r="BX594" s="314"/>
      <c r="BY594" s="314"/>
      <c r="BZ594" s="314"/>
      <c r="CA594" s="314"/>
      <c r="CB594" s="314"/>
      <c r="CC594" s="314"/>
      <c r="CD594" s="314"/>
      <c r="CE594" s="314"/>
      <c r="CF594" s="314"/>
      <c r="CG594" s="314"/>
      <c r="CH594" s="314"/>
      <c r="CI594" s="314"/>
      <c r="CJ594" s="314"/>
      <c r="CK594" s="314"/>
      <c r="CL594" s="314"/>
      <c r="CM594" s="314"/>
      <c r="CN594" s="314"/>
      <c r="CO594" s="314"/>
      <c r="CP594" s="314"/>
      <c r="CQ594" s="314"/>
      <c r="CR594" s="314"/>
      <c r="CS594" s="314"/>
      <c r="CT594" s="314"/>
      <c r="CU594" s="314"/>
      <c r="CV594" s="314"/>
      <c r="CW594" s="314"/>
      <c r="CX594" s="314"/>
      <c r="CY594" s="314"/>
      <c r="CZ594" s="314"/>
      <c r="DA594" s="314"/>
      <c r="DB594" s="314"/>
      <c r="DC594" s="314"/>
      <c r="DD594" s="314"/>
      <c r="DE594" s="314"/>
      <c r="DF594" s="314"/>
    </row>
    <row r="595" spans="1:110" s="110" customFormat="1">
      <c r="A595" s="314"/>
      <c r="AM595" s="314"/>
      <c r="AN595" s="314"/>
      <c r="AO595" s="314"/>
      <c r="AP595" s="314"/>
      <c r="AQ595" s="314"/>
      <c r="AR595" s="314"/>
      <c r="AS595" s="314"/>
      <c r="AT595" s="314"/>
      <c r="AU595" s="314"/>
      <c r="AV595" s="314"/>
      <c r="AW595" s="314"/>
      <c r="AX595" s="314"/>
      <c r="AY595" s="314"/>
      <c r="AZ595" s="314"/>
      <c r="BA595" s="314"/>
      <c r="BB595" s="314"/>
      <c r="BC595" s="314"/>
      <c r="BD595" s="314"/>
      <c r="BE595" s="314"/>
      <c r="BF595" s="314"/>
      <c r="BG595" s="314"/>
      <c r="BH595" s="314"/>
      <c r="BI595" s="314"/>
      <c r="BJ595" s="314"/>
      <c r="BK595" s="314"/>
      <c r="BL595" s="314"/>
      <c r="BM595" s="314"/>
      <c r="BN595" s="314"/>
      <c r="BO595" s="314"/>
      <c r="BP595" s="314"/>
      <c r="BQ595" s="314"/>
      <c r="BR595" s="314"/>
      <c r="BS595" s="314"/>
      <c r="BT595" s="314"/>
      <c r="BU595" s="314"/>
      <c r="BV595" s="314"/>
      <c r="BW595" s="314"/>
      <c r="BX595" s="314"/>
      <c r="BY595" s="314"/>
      <c r="BZ595" s="314"/>
      <c r="CA595" s="314"/>
      <c r="CB595" s="314"/>
      <c r="CC595" s="314"/>
      <c r="CD595" s="314"/>
      <c r="CE595" s="314"/>
      <c r="CF595" s="314"/>
      <c r="CG595" s="314"/>
      <c r="CH595" s="314"/>
      <c r="CI595" s="314"/>
      <c r="CJ595" s="314"/>
      <c r="CK595" s="314"/>
      <c r="CL595" s="314"/>
      <c r="CM595" s="314"/>
      <c r="CN595" s="314"/>
      <c r="CO595" s="314"/>
      <c r="CP595" s="314"/>
      <c r="CQ595" s="314"/>
      <c r="CR595" s="314"/>
      <c r="CS595" s="314"/>
      <c r="CT595" s="314"/>
      <c r="CU595" s="314"/>
      <c r="CV595" s="314"/>
      <c r="CW595" s="314"/>
      <c r="CX595" s="314"/>
      <c r="CY595" s="314"/>
      <c r="CZ595" s="314"/>
      <c r="DA595" s="314"/>
      <c r="DB595" s="314"/>
      <c r="DC595" s="314"/>
      <c r="DD595" s="314"/>
      <c r="DE595" s="314"/>
      <c r="DF595" s="314"/>
    </row>
    <row r="596" spans="1:110" s="110" customFormat="1">
      <c r="A596" s="314"/>
      <c r="AM596" s="314"/>
      <c r="AN596" s="314"/>
      <c r="AO596" s="314"/>
      <c r="AP596" s="314"/>
      <c r="AQ596" s="314"/>
      <c r="AR596" s="314"/>
      <c r="AS596" s="314"/>
      <c r="AT596" s="314"/>
      <c r="AU596" s="314"/>
      <c r="AV596" s="314"/>
      <c r="AW596" s="314"/>
      <c r="AX596" s="314"/>
      <c r="AY596" s="314"/>
      <c r="AZ596" s="314"/>
      <c r="BA596" s="314"/>
      <c r="BB596" s="314"/>
      <c r="BC596" s="314"/>
      <c r="BD596" s="314"/>
      <c r="BE596" s="314"/>
      <c r="BF596" s="314"/>
      <c r="BG596" s="314"/>
      <c r="BH596" s="314"/>
      <c r="BI596" s="314"/>
      <c r="BJ596" s="314"/>
      <c r="BK596" s="314"/>
      <c r="BL596" s="314"/>
      <c r="BM596" s="314"/>
      <c r="BN596" s="314"/>
      <c r="BO596" s="314"/>
      <c r="BP596" s="314"/>
      <c r="BQ596" s="314"/>
      <c r="BR596" s="314"/>
      <c r="BS596" s="314"/>
      <c r="BT596" s="314"/>
      <c r="BU596" s="314"/>
      <c r="BV596" s="314"/>
      <c r="BW596" s="314"/>
      <c r="BX596" s="314"/>
      <c r="BY596" s="314"/>
      <c r="BZ596" s="314"/>
      <c r="CA596" s="314"/>
      <c r="CB596" s="314"/>
      <c r="CC596" s="314"/>
      <c r="CD596" s="314"/>
      <c r="CE596" s="314"/>
      <c r="CF596" s="314"/>
      <c r="CG596" s="314"/>
      <c r="CH596" s="314"/>
      <c r="CI596" s="314"/>
      <c r="CJ596" s="314"/>
      <c r="CK596" s="314"/>
      <c r="CL596" s="314"/>
      <c r="CM596" s="314"/>
      <c r="CN596" s="314"/>
      <c r="CO596" s="314"/>
      <c r="CP596" s="314"/>
      <c r="CQ596" s="314"/>
      <c r="CR596" s="314"/>
      <c r="CS596" s="314"/>
      <c r="CT596" s="314"/>
      <c r="CU596" s="314"/>
      <c r="CV596" s="314"/>
      <c r="CW596" s="314"/>
      <c r="CX596" s="314"/>
      <c r="CY596" s="314"/>
      <c r="CZ596" s="314"/>
      <c r="DA596" s="314"/>
      <c r="DB596" s="314"/>
      <c r="DC596" s="314"/>
      <c r="DD596" s="314"/>
      <c r="DE596" s="314"/>
      <c r="DF596" s="314"/>
    </row>
    <row r="597" spans="1:110" s="110" customFormat="1">
      <c r="A597" s="314"/>
      <c r="AM597" s="314"/>
      <c r="AN597" s="314"/>
      <c r="AO597" s="314"/>
      <c r="AP597" s="314"/>
      <c r="AQ597" s="314"/>
      <c r="AR597" s="314"/>
      <c r="AS597" s="314"/>
      <c r="AT597" s="314"/>
      <c r="AU597" s="314"/>
      <c r="AV597" s="314"/>
      <c r="AW597" s="314"/>
      <c r="AX597" s="314"/>
      <c r="AY597" s="314"/>
      <c r="AZ597" s="314"/>
      <c r="BA597" s="314"/>
      <c r="BB597" s="314"/>
      <c r="BC597" s="314"/>
      <c r="BD597" s="314"/>
      <c r="BE597" s="314"/>
      <c r="BF597" s="314"/>
      <c r="BG597" s="314"/>
      <c r="BH597" s="314"/>
      <c r="BI597" s="314"/>
      <c r="BJ597" s="314"/>
      <c r="BK597" s="314"/>
      <c r="BL597" s="314"/>
      <c r="BM597" s="314"/>
      <c r="BN597" s="314"/>
      <c r="BO597" s="314"/>
      <c r="BP597" s="314"/>
      <c r="BQ597" s="314"/>
      <c r="BR597" s="314"/>
      <c r="BS597" s="314"/>
      <c r="BT597" s="314"/>
      <c r="BU597" s="314"/>
      <c r="BV597" s="314"/>
      <c r="BW597" s="314"/>
      <c r="BX597" s="314"/>
      <c r="BY597" s="314"/>
      <c r="BZ597" s="314"/>
      <c r="CA597" s="314"/>
      <c r="CB597" s="314"/>
      <c r="CC597" s="314"/>
      <c r="CD597" s="314"/>
      <c r="CE597" s="314"/>
      <c r="CF597" s="314"/>
      <c r="CG597" s="314"/>
      <c r="CH597" s="314"/>
      <c r="CI597" s="314"/>
      <c r="CJ597" s="314"/>
      <c r="CK597" s="314"/>
      <c r="CL597" s="314"/>
      <c r="CM597" s="314"/>
      <c r="CN597" s="314"/>
      <c r="CO597" s="314"/>
      <c r="CP597" s="314"/>
      <c r="CQ597" s="314"/>
      <c r="CR597" s="314"/>
      <c r="CS597" s="314"/>
      <c r="CT597" s="314"/>
      <c r="CU597" s="314"/>
      <c r="CV597" s="314"/>
      <c r="CW597" s="314"/>
      <c r="CX597" s="314"/>
      <c r="CY597" s="314"/>
      <c r="CZ597" s="314"/>
      <c r="DA597" s="314"/>
      <c r="DB597" s="314"/>
      <c r="DC597" s="314"/>
      <c r="DD597" s="314"/>
      <c r="DE597" s="314"/>
      <c r="DF597" s="314"/>
    </row>
    <row r="598" spans="1:110" s="110" customFormat="1">
      <c r="A598" s="314"/>
      <c r="AM598" s="314"/>
      <c r="AN598" s="314"/>
      <c r="AO598" s="314"/>
      <c r="AP598" s="314"/>
      <c r="AQ598" s="314"/>
      <c r="AR598" s="314"/>
      <c r="AS598" s="314"/>
      <c r="AT598" s="314"/>
      <c r="AU598" s="314"/>
      <c r="AV598" s="314"/>
      <c r="AW598" s="314"/>
      <c r="AX598" s="314"/>
      <c r="AY598" s="314"/>
      <c r="AZ598" s="314"/>
      <c r="BA598" s="314"/>
      <c r="BB598" s="314"/>
      <c r="BC598" s="314"/>
      <c r="BD598" s="314"/>
      <c r="BE598" s="314"/>
      <c r="BF598" s="314"/>
      <c r="BG598" s="314"/>
      <c r="BH598" s="314"/>
      <c r="BI598" s="314"/>
      <c r="BJ598" s="314"/>
      <c r="BK598" s="314"/>
      <c r="BL598" s="314"/>
      <c r="BM598" s="314"/>
      <c r="BN598" s="314"/>
      <c r="BO598" s="314"/>
      <c r="BP598" s="314"/>
      <c r="BQ598" s="314"/>
      <c r="BR598" s="314"/>
      <c r="BS598" s="314"/>
      <c r="BT598" s="314"/>
      <c r="BU598" s="314"/>
      <c r="BV598" s="314"/>
      <c r="BW598" s="314"/>
      <c r="BX598" s="314"/>
      <c r="BY598" s="314"/>
      <c r="BZ598" s="314"/>
      <c r="CA598" s="314"/>
      <c r="CB598" s="314"/>
      <c r="CC598" s="314"/>
      <c r="CD598" s="314"/>
      <c r="CE598" s="314"/>
      <c r="CF598" s="314"/>
      <c r="CG598" s="314"/>
      <c r="CH598" s="314"/>
      <c r="CI598" s="314"/>
      <c r="CJ598" s="314"/>
      <c r="CK598" s="314"/>
      <c r="CL598" s="314"/>
      <c r="CM598" s="314"/>
      <c r="CN598" s="314"/>
      <c r="CO598" s="314"/>
      <c r="CP598" s="314"/>
      <c r="CQ598" s="314"/>
      <c r="CR598" s="314"/>
      <c r="CS598" s="314"/>
      <c r="CT598" s="314"/>
      <c r="CU598" s="314"/>
      <c r="CV598" s="314"/>
      <c r="CW598" s="314"/>
      <c r="CX598" s="314"/>
      <c r="CY598" s="314"/>
      <c r="CZ598" s="314"/>
      <c r="DA598" s="314"/>
      <c r="DB598" s="314"/>
      <c r="DC598" s="314"/>
      <c r="DD598" s="314"/>
      <c r="DE598" s="314"/>
      <c r="DF598" s="314"/>
    </row>
    <row r="599" spans="1:110" s="110" customFormat="1">
      <c r="A599" s="314"/>
      <c r="AM599" s="314"/>
      <c r="AN599" s="314"/>
      <c r="AO599" s="314"/>
      <c r="AP599" s="314"/>
      <c r="AQ599" s="314"/>
      <c r="AR599" s="314"/>
      <c r="AS599" s="314"/>
      <c r="AT599" s="314"/>
      <c r="AU599" s="314"/>
      <c r="AV599" s="314"/>
      <c r="AW599" s="314"/>
      <c r="AX599" s="314"/>
      <c r="AY599" s="314"/>
      <c r="AZ599" s="314"/>
      <c r="BA599" s="314"/>
      <c r="BB599" s="314"/>
      <c r="BC599" s="314"/>
      <c r="BD599" s="314"/>
      <c r="BE599" s="314"/>
      <c r="BF599" s="314"/>
      <c r="BG599" s="314"/>
      <c r="BH599" s="314"/>
      <c r="BI599" s="314"/>
      <c r="BJ599" s="314"/>
      <c r="BK599" s="314"/>
      <c r="BL599" s="314"/>
      <c r="BM599" s="314"/>
      <c r="BN599" s="314"/>
      <c r="BO599" s="314"/>
      <c r="BP599" s="314"/>
      <c r="BQ599" s="314"/>
      <c r="BR599" s="314"/>
      <c r="BS599" s="314"/>
      <c r="BT599" s="314"/>
      <c r="BU599" s="314"/>
      <c r="BV599" s="314"/>
      <c r="BW599" s="314"/>
      <c r="BX599" s="314"/>
      <c r="BY599" s="314"/>
      <c r="BZ599" s="314"/>
      <c r="CA599" s="314"/>
      <c r="CB599" s="314"/>
      <c r="CC599" s="314"/>
      <c r="CD599" s="314"/>
      <c r="CE599" s="314"/>
      <c r="CF599" s="314"/>
      <c r="CG599" s="314"/>
      <c r="CH599" s="314"/>
      <c r="CI599" s="314"/>
      <c r="CJ599" s="314"/>
      <c r="CK599" s="314"/>
      <c r="CL599" s="314"/>
      <c r="CM599" s="314"/>
      <c r="CN599" s="314"/>
      <c r="CO599" s="314"/>
      <c r="CP599" s="314"/>
      <c r="CQ599" s="314"/>
      <c r="CR599" s="314"/>
      <c r="CS599" s="314"/>
      <c r="CT599" s="314"/>
      <c r="CU599" s="314"/>
      <c r="CV599" s="314"/>
      <c r="CW599" s="314"/>
      <c r="CX599" s="314"/>
      <c r="CY599" s="314"/>
      <c r="CZ599" s="314"/>
      <c r="DA599" s="314"/>
      <c r="DB599" s="314"/>
      <c r="DC599" s="314"/>
      <c r="DD599" s="314"/>
      <c r="DE599" s="314"/>
      <c r="DF599" s="314"/>
    </row>
    <row r="600" spans="1:110" s="110" customFormat="1">
      <c r="A600" s="314"/>
      <c r="AM600" s="314"/>
      <c r="AN600" s="314"/>
      <c r="AO600" s="314"/>
      <c r="AP600" s="314"/>
      <c r="AQ600" s="314"/>
      <c r="AR600" s="314"/>
      <c r="AS600" s="314"/>
      <c r="AT600" s="314"/>
      <c r="AU600" s="314"/>
      <c r="AV600" s="314"/>
      <c r="AW600" s="314"/>
      <c r="AX600" s="314"/>
      <c r="AY600" s="314"/>
      <c r="AZ600" s="314"/>
      <c r="BA600" s="314"/>
      <c r="BB600" s="314"/>
      <c r="BC600" s="314"/>
      <c r="BD600" s="314"/>
      <c r="BE600" s="314"/>
      <c r="BF600" s="314"/>
      <c r="BG600" s="314"/>
      <c r="BH600" s="314"/>
      <c r="BI600" s="314"/>
      <c r="BJ600" s="314"/>
      <c r="BK600" s="314"/>
      <c r="BL600" s="314"/>
      <c r="BM600" s="314"/>
      <c r="BN600" s="314"/>
      <c r="BO600" s="314"/>
      <c r="BP600" s="314"/>
      <c r="BQ600" s="314"/>
      <c r="BR600" s="314"/>
      <c r="BS600" s="314"/>
      <c r="BT600" s="314"/>
      <c r="BU600" s="314"/>
      <c r="BV600" s="314"/>
      <c r="BW600" s="314"/>
      <c r="BX600" s="314"/>
      <c r="BY600" s="314"/>
      <c r="BZ600" s="314"/>
      <c r="CA600" s="314"/>
      <c r="CB600" s="314"/>
      <c r="CC600" s="314"/>
      <c r="CD600" s="314"/>
      <c r="CE600" s="314"/>
      <c r="CF600" s="314"/>
      <c r="CG600" s="314"/>
      <c r="CH600" s="314"/>
      <c r="CI600" s="314"/>
      <c r="CJ600" s="314"/>
      <c r="CK600" s="314"/>
      <c r="CL600" s="314"/>
      <c r="CM600" s="314"/>
      <c r="CN600" s="314"/>
      <c r="CO600" s="314"/>
      <c r="CP600" s="314"/>
      <c r="CQ600" s="314"/>
      <c r="CR600" s="314"/>
      <c r="CS600" s="314"/>
      <c r="CT600" s="314"/>
      <c r="CU600" s="314"/>
      <c r="CV600" s="314"/>
      <c r="CW600" s="314"/>
      <c r="CX600" s="314"/>
      <c r="CY600" s="314"/>
      <c r="CZ600" s="314"/>
      <c r="DA600" s="314"/>
      <c r="DB600" s="314"/>
      <c r="DC600" s="314"/>
      <c r="DD600" s="314"/>
      <c r="DE600" s="314"/>
      <c r="DF600" s="314"/>
    </row>
    <row r="601" spans="1:110" s="110" customFormat="1">
      <c r="A601" s="314"/>
      <c r="AM601" s="314"/>
      <c r="AN601" s="314"/>
      <c r="AO601" s="314"/>
      <c r="AP601" s="314"/>
      <c r="AQ601" s="314"/>
      <c r="AR601" s="314"/>
      <c r="AS601" s="314"/>
      <c r="AT601" s="314"/>
      <c r="AU601" s="314"/>
      <c r="AV601" s="314"/>
      <c r="AW601" s="314"/>
      <c r="AX601" s="314"/>
      <c r="AY601" s="314"/>
      <c r="AZ601" s="314"/>
      <c r="BA601" s="314"/>
      <c r="BB601" s="314"/>
      <c r="BC601" s="314"/>
      <c r="BD601" s="314"/>
      <c r="BE601" s="314"/>
      <c r="BF601" s="314"/>
      <c r="BG601" s="314"/>
      <c r="BH601" s="314"/>
      <c r="BI601" s="314"/>
      <c r="BJ601" s="314"/>
      <c r="BK601" s="314"/>
      <c r="BL601" s="314"/>
      <c r="BM601" s="314"/>
      <c r="BN601" s="314"/>
      <c r="BO601" s="314"/>
      <c r="BP601" s="314"/>
      <c r="BQ601" s="314"/>
      <c r="BR601" s="314"/>
      <c r="BS601" s="314"/>
      <c r="BT601" s="314"/>
      <c r="BU601" s="314"/>
      <c r="BV601" s="314"/>
      <c r="BW601" s="314"/>
      <c r="BX601" s="314"/>
      <c r="BY601" s="314"/>
      <c r="BZ601" s="314"/>
      <c r="CA601" s="314"/>
      <c r="CB601" s="314"/>
      <c r="CC601" s="314"/>
      <c r="CD601" s="314"/>
      <c r="CE601" s="314"/>
      <c r="CF601" s="314"/>
      <c r="CG601" s="314"/>
      <c r="CH601" s="314"/>
      <c r="CI601" s="314"/>
      <c r="CJ601" s="314"/>
      <c r="CK601" s="314"/>
      <c r="CL601" s="314"/>
      <c r="CM601" s="314"/>
      <c r="CN601" s="314"/>
      <c r="CO601" s="314"/>
      <c r="CP601" s="314"/>
      <c r="CQ601" s="314"/>
      <c r="CR601" s="314"/>
      <c r="CS601" s="314"/>
      <c r="CT601" s="314"/>
      <c r="CU601" s="314"/>
      <c r="CV601" s="314"/>
      <c r="CW601" s="314"/>
      <c r="CX601" s="314"/>
      <c r="CY601" s="314"/>
      <c r="CZ601" s="314"/>
      <c r="DA601" s="314"/>
      <c r="DB601" s="314"/>
      <c r="DC601" s="314"/>
      <c r="DD601" s="314"/>
      <c r="DE601" s="314"/>
      <c r="DF601" s="314"/>
    </row>
    <row r="602" spans="1:110" s="110" customFormat="1">
      <c r="A602" s="314"/>
      <c r="AM602" s="314"/>
      <c r="AN602" s="314"/>
      <c r="AO602" s="314"/>
      <c r="AP602" s="314"/>
      <c r="AQ602" s="314"/>
      <c r="AR602" s="314"/>
      <c r="AS602" s="314"/>
      <c r="AT602" s="314"/>
      <c r="AU602" s="314"/>
      <c r="AV602" s="314"/>
      <c r="AW602" s="314"/>
      <c r="AX602" s="314"/>
      <c r="AY602" s="314"/>
      <c r="AZ602" s="314"/>
      <c r="BA602" s="314"/>
      <c r="BB602" s="314"/>
      <c r="BC602" s="314"/>
      <c r="BD602" s="314"/>
      <c r="BE602" s="314"/>
      <c r="BF602" s="314"/>
      <c r="BG602" s="314"/>
      <c r="BH602" s="314"/>
      <c r="BI602" s="314"/>
      <c r="BJ602" s="314"/>
      <c r="BK602" s="314"/>
      <c r="BL602" s="314"/>
      <c r="BM602" s="314"/>
      <c r="BN602" s="314"/>
      <c r="BO602" s="314"/>
      <c r="BP602" s="314"/>
      <c r="BQ602" s="314"/>
      <c r="BR602" s="314"/>
      <c r="BS602" s="314"/>
      <c r="BT602" s="314"/>
      <c r="BU602" s="314"/>
      <c r="BV602" s="314"/>
      <c r="BW602" s="314"/>
      <c r="BX602" s="314"/>
      <c r="BY602" s="314"/>
      <c r="BZ602" s="314"/>
      <c r="CA602" s="314"/>
      <c r="CB602" s="314"/>
      <c r="CC602" s="314"/>
      <c r="CD602" s="314"/>
      <c r="CE602" s="314"/>
      <c r="CF602" s="314"/>
      <c r="CG602" s="314"/>
      <c r="CH602" s="314"/>
      <c r="CI602" s="314"/>
      <c r="CJ602" s="314"/>
      <c r="CK602" s="314"/>
      <c r="CL602" s="314"/>
      <c r="CM602" s="314"/>
      <c r="CN602" s="314"/>
      <c r="CO602" s="314"/>
      <c r="CP602" s="314"/>
      <c r="CQ602" s="314"/>
      <c r="CR602" s="314"/>
      <c r="CS602" s="314"/>
      <c r="CT602" s="314"/>
      <c r="CU602" s="314"/>
      <c r="CV602" s="314"/>
      <c r="CW602" s="314"/>
      <c r="CX602" s="314"/>
      <c r="CY602" s="314"/>
      <c r="CZ602" s="314"/>
      <c r="DA602" s="314"/>
      <c r="DB602" s="314"/>
      <c r="DC602" s="314"/>
      <c r="DD602" s="314"/>
      <c r="DE602" s="314"/>
      <c r="DF602" s="314"/>
    </row>
    <row r="603" spans="1:110" s="110" customFormat="1">
      <c r="A603" s="314"/>
      <c r="AM603" s="314"/>
      <c r="AN603" s="314"/>
      <c r="AO603" s="314"/>
      <c r="AP603" s="314"/>
      <c r="AQ603" s="314"/>
      <c r="AR603" s="314"/>
      <c r="AS603" s="314"/>
      <c r="AT603" s="314"/>
      <c r="AU603" s="314"/>
      <c r="AV603" s="314"/>
      <c r="AW603" s="314"/>
      <c r="AX603" s="314"/>
      <c r="AY603" s="314"/>
      <c r="AZ603" s="314"/>
      <c r="BA603" s="314"/>
      <c r="BB603" s="314"/>
      <c r="BC603" s="314"/>
      <c r="BD603" s="314"/>
      <c r="BE603" s="314"/>
      <c r="BF603" s="314"/>
      <c r="BG603" s="314"/>
      <c r="BH603" s="314"/>
      <c r="BI603" s="314"/>
      <c r="BJ603" s="314"/>
      <c r="BK603" s="314"/>
      <c r="BL603" s="314"/>
      <c r="BM603" s="314"/>
      <c r="BN603" s="314"/>
      <c r="BO603" s="314"/>
      <c r="BP603" s="314"/>
      <c r="BQ603" s="314"/>
      <c r="BR603" s="314"/>
      <c r="BS603" s="314"/>
      <c r="BT603" s="314"/>
      <c r="BU603" s="314"/>
      <c r="BV603" s="314"/>
      <c r="BW603" s="314"/>
      <c r="BX603" s="314"/>
      <c r="BY603" s="314"/>
      <c r="BZ603" s="314"/>
      <c r="CA603" s="314"/>
      <c r="CB603" s="314"/>
      <c r="CC603" s="314"/>
      <c r="CD603" s="314"/>
      <c r="CE603" s="314"/>
      <c r="CF603" s="314"/>
      <c r="CG603" s="314"/>
      <c r="CH603" s="314"/>
      <c r="CI603" s="314"/>
      <c r="CJ603" s="314"/>
      <c r="CK603" s="314"/>
      <c r="CL603" s="314"/>
      <c r="CM603" s="314"/>
      <c r="CN603" s="314"/>
      <c r="CO603" s="314"/>
      <c r="CP603" s="314"/>
      <c r="CQ603" s="314"/>
      <c r="CR603" s="314"/>
      <c r="CS603" s="314"/>
      <c r="CT603" s="314"/>
      <c r="CU603" s="314"/>
      <c r="CV603" s="314"/>
      <c r="CW603" s="314"/>
      <c r="CX603" s="314"/>
      <c r="CY603" s="314"/>
      <c r="CZ603" s="314"/>
      <c r="DA603" s="314"/>
      <c r="DB603" s="314"/>
      <c r="DC603" s="314"/>
      <c r="DD603" s="314"/>
      <c r="DE603" s="314"/>
      <c r="DF603" s="314"/>
    </row>
    <row r="604" spans="1:110" s="110" customFormat="1">
      <c r="A604" s="314"/>
      <c r="AM604" s="314"/>
      <c r="AN604" s="314"/>
      <c r="AO604" s="314"/>
      <c r="AP604" s="314"/>
      <c r="AQ604" s="314"/>
      <c r="AR604" s="314"/>
      <c r="AS604" s="314"/>
      <c r="AT604" s="314"/>
      <c r="AU604" s="314"/>
      <c r="AV604" s="314"/>
      <c r="AW604" s="314"/>
      <c r="AX604" s="314"/>
      <c r="AY604" s="314"/>
      <c r="AZ604" s="314"/>
      <c r="BA604" s="314"/>
      <c r="BB604" s="314"/>
      <c r="BC604" s="314"/>
      <c r="BD604" s="314"/>
      <c r="BE604" s="314"/>
      <c r="BF604" s="314"/>
      <c r="BG604" s="314"/>
      <c r="BH604" s="314"/>
      <c r="BI604" s="314"/>
      <c r="BJ604" s="314"/>
      <c r="BK604" s="314"/>
      <c r="BL604" s="314"/>
      <c r="BM604" s="314"/>
      <c r="BN604" s="314"/>
      <c r="BO604" s="314"/>
      <c r="BP604" s="314"/>
      <c r="BQ604" s="314"/>
      <c r="BR604" s="314"/>
      <c r="BS604" s="314"/>
      <c r="BT604" s="314"/>
      <c r="BU604" s="314"/>
      <c r="BV604" s="314"/>
      <c r="BW604" s="314"/>
      <c r="BX604" s="314"/>
      <c r="BY604" s="314"/>
      <c r="BZ604" s="314"/>
      <c r="CA604" s="314"/>
      <c r="CB604" s="314"/>
      <c r="CC604" s="314"/>
      <c r="CD604" s="314"/>
      <c r="CE604" s="314"/>
      <c r="CF604" s="314"/>
      <c r="CG604" s="314"/>
      <c r="CH604" s="314"/>
      <c r="CI604" s="314"/>
      <c r="CJ604" s="314"/>
      <c r="CK604" s="314"/>
      <c r="CL604" s="314"/>
      <c r="CM604" s="314"/>
      <c r="CN604" s="314"/>
      <c r="CO604" s="314"/>
      <c r="CP604" s="314"/>
      <c r="CQ604" s="314"/>
      <c r="CR604" s="314"/>
      <c r="CS604" s="314"/>
      <c r="CT604" s="314"/>
      <c r="CU604" s="314"/>
      <c r="CV604" s="314"/>
      <c r="CW604" s="314"/>
      <c r="CX604" s="314"/>
      <c r="CY604" s="314"/>
      <c r="CZ604" s="314"/>
      <c r="DA604" s="314"/>
      <c r="DB604" s="314"/>
      <c r="DC604" s="314"/>
      <c r="DD604" s="314"/>
      <c r="DE604" s="314"/>
      <c r="DF604" s="314"/>
    </row>
    <row r="605" spans="1:110" s="110" customFormat="1">
      <c r="A605" s="314"/>
      <c r="AM605" s="314"/>
      <c r="AN605" s="314"/>
      <c r="AO605" s="314"/>
      <c r="AP605" s="314"/>
      <c r="AQ605" s="314"/>
      <c r="AR605" s="314"/>
      <c r="AS605" s="314"/>
      <c r="AT605" s="314"/>
      <c r="AU605" s="314"/>
      <c r="AV605" s="314"/>
      <c r="AW605" s="314"/>
      <c r="AX605" s="314"/>
      <c r="AY605" s="314"/>
      <c r="AZ605" s="314"/>
      <c r="BA605" s="314"/>
      <c r="BB605" s="314"/>
      <c r="BC605" s="314"/>
      <c r="BD605" s="314"/>
      <c r="BE605" s="314"/>
      <c r="BF605" s="314"/>
      <c r="BG605" s="314"/>
      <c r="BH605" s="314"/>
      <c r="BI605" s="314"/>
      <c r="BJ605" s="314"/>
      <c r="BK605" s="314"/>
      <c r="BL605" s="314"/>
      <c r="BM605" s="314"/>
      <c r="BN605" s="314"/>
      <c r="BO605" s="314"/>
      <c r="BP605" s="314"/>
      <c r="BQ605" s="314"/>
      <c r="BR605" s="314"/>
      <c r="BS605" s="314"/>
      <c r="BT605" s="314"/>
      <c r="BU605" s="314"/>
      <c r="BV605" s="314"/>
      <c r="BW605" s="314"/>
      <c r="BX605" s="314"/>
      <c r="BY605" s="314"/>
      <c r="BZ605" s="314"/>
      <c r="CA605" s="314"/>
      <c r="CB605" s="314"/>
      <c r="CC605" s="314"/>
      <c r="CD605" s="314"/>
      <c r="CE605" s="314"/>
      <c r="CF605" s="314"/>
      <c r="CG605" s="314"/>
      <c r="CH605" s="314"/>
      <c r="CI605" s="314"/>
      <c r="CJ605" s="314"/>
      <c r="CK605" s="314"/>
      <c r="CL605" s="314"/>
      <c r="CM605" s="314"/>
      <c r="CN605" s="314"/>
      <c r="CO605" s="314"/>
      <c r="CP605" s="314"/>
      <c r="CQ605" s="314"/>
      <c r="CR605" s="314"/>
      <c r="CS605" s="314"/>
      <c r="CT605" s="314"/>
      <c r="CU605" s="314"/>
      <c r="CV605" s="314"/>
      <c r="CW605" s="314"/>
      <c r="CX605" s="314"/>
      <c r="CY605" s="314"/>
      <c r="CZ605" s="314"/>
      <c r="DA605" s="314"/>
      <c r="DB605" s="314"/>
      <c r="DC605" s="314"/>
      <c r="DD605" s="314"/>
      <c r="DE605" s="314"/>
      <c r="DF605" s="314"/>
    </row>
    <row r="606" spans="1:110" s="110" customFormat="1">
      <c r="A606" s="314"/>
      <c r="AM606" s="314"/>
      <c r="AN606" s="314"/>
      <c r="AO606" s="314"/>
      <c r="AP606" s="314"/>
      <c r="AQ606" s="314"/>
      <c r="AR606" s="314"/>
      <c r="AS606" s="314"/>
      <c r="AT606" s="314"/>
      <c r="AU606" s="314"/>
      <c r="AV606" s="314"/>
      <c r="AW606" s="314"/>
      <c r="AX606" s="314"/>
      <c r="AY606" s="314"/>
      <c r="AZ606" s="314"/>
      <c r="BA606" s="314"/>
      <c r="BB606" s="314"/>
      <c r="BC606" s="314"/>
      <c r="BD606" s="314"/>
      <c r="BE606" s="314"/>
      <c r="BF606" s="314"/>
      <c r="BG606" s="314"/>
      <c r="BH606" s="314"/>
      <c r="BI606" s="314"/>
      <c r="BJ606" s="314"/>
      <c r="BK606" s="314"/>
      <c r="BL606" s="314"/>
      <c r="BM606" s="314"/>
      <c r="BN606" s="314"/>
      <c r="BO606" s="314"/>
      <c r="BP606" s="314"/>
      <c r="BQ606" s="314"/>
      <c r="BR606" s="314"/>
      <c r="BS606" s="314"/>
      <c r="BT606" s="314"/>
      <c r="BU606" s="314"/>
      <c r="BV606" s="314"/>
      <c r="BW606" s="314"/>
      <c r="BX606" s="314"/>
      <c r="BY606" s="314"/>
      <c r="BZ606" s="314"/>
      <c r="CA606" s="314"/>
      <c r="CB606" s="314"/>
      <c r="CC606" s="314"/>
      <c r="CD606" s="314"/>
      <c r="CE606" s="314"/>
      <c r="CF606" s="314"/>
      <c r="CG606" s="314"/>
      <c r="CH606" s="314"/>
      <c r="CI606" s="314"/>
      <c r="CJ606" s="314"/>
      <c r="CK606" s="314"/>
      <c r="CL606" s="314"/>
      <c r="CM606" s="314"/>
      <c r="CN606" s="314"/>
      <c r="CO606" s="314"/>
      <c r="CP606" s="314"/>
      <c r="CQ606" s="314"/>
      <c r="CR606" s="314"/>
      <c r="CS606" s="314"/>
      <c r="CT606" s="314"/>
      <c r="CU606" s="314"/>
      <c r="CV606" s="314"/>
      <c r="CW606" s="314"/>
      <c r="CX606" s="314"/>
      <c r="CY606" s="314"/>
      <c r="CZ606" s="314"/>
      <c r="DA606" s="314"/>
      <c r="DB606" s="314"/>
      <c r="DC606" s="314"/>
      <c r="DD606" s="314"/>
      <c r="DE606" s="314"/>
      <c r="DF606" s="314"/>
    </row>
    <row r="607" spans="1:110" s="110" customFormat="1">
      <c r="A607" s="314"/>
      <c r="AM607" s="314"/>
      <c r="AN607" s="314"/>
      <c r="AO607" s="314"/>
      <c r="AP607" s="314"/>
      <c r="AQ607" s="314"/>
      <c r="AR607" s="314"/>
      <c r="AS607" s="314"/>
      <c r="AT607" s="314"/>
      <c r="AU607" s="314"/>
      <c r="AV607" s="314"/>
      <c r="AW607" s="314"/>
      <c r="AX607" s="314"/>
      <c r="AY607" s="314"/>
      <c r="AZ607" s="314"/>
      <c r="BA607" s="314"/>
      <c r="BB607" s="314"/>
      <c r="BC607" s="314"/>
      <c r="BD607" s="314"/>
      <c r="BE607" s="314"/>
      <c r="BF607" s="314"/>
      <c r="BG607" s="314"/>
      <c r="BH607" s="314"/>
      <c r="BI607" s="314"/>
      <c r="BJ607" s="314"/>
      <c r="BK607" s="314"/>
      <c r="BL607" s="314"/>
      <c r="BM607" s="314"/>
      <c r="BN607" s="314"/>
      <c r="BO607" s="314"/>
      <c r="BP607" s="314"/>
      <c r="BQ607" s="314"/>
      <c r="BR607" s="314"/>
      <c r="BS607" s="314"/>
      <c r="BT607" s="314"/>
      <c r="BU607" s="314"/>
      <c r="BV607" s="314"/>
      <c r="BW607" s="314"/>
      <c r="BX607" s="314"/>
      <c r="BY607" s="314"/>
      <c r="BZ607" s="314"/>
      <c r="CA607" s="314"/>
      <c r="CB607" s="314"/>
      <c r="CC607" s="314"/>
      <c r="CD607" s="314"/>
      <c r="CE607" s="314"/>
      <c r="CF607" s="314"/>
      <c r="CG607" s="314"/>
      <c r="CH607" s="314"/>
      <c r="CI607" s="314"/>
      <c r="CJ607" s="314"/>
      <c r="CK607" s="314"/>
      <c r="CL607" s="314"/>
      <c r="CM607" s="314"/>
      <c r="CN607" s="314"/>
      <c r="CO607" s="314"/>
      <c r="CP607" s="314"/>
      <c r="CQ607" s="314"/>
      <c r="CR607" s="314"/>
      <c r="CS607" s="314"/>
      <c r="CT607" s="314"/>
      <c r="CU607" s="314"/>
      <c r="CV607" s="314"/>
      <c r="CW607" s="314"/>
      <c r="CX607" s="314"/>
      <c r="CY607" s="314"/>
      <c r="CZ607" s="314"/>
      <c r="DA607" s="314"/>
      <c r="DB607" s="314"/>
      <c r="DC607" s="314"/>
      <c r="DD607" s="314"/>
      <c r="DE607" s="314"/>
      <c r="DF607" s="314"/>
    </row>
    <row r="608" spans="1:110" s="110" customFormat="1">
      <c r="A608" s="314"/>
      <c r="AM608" s="314"/>
      <c r="AN608" s="314"/>
      <c r="AO608" s="314"/>
      <c r="AP608" s="314"/>
      <c r="AQ608" s="314"/>
      <c r="AR608" s="314"/>
      <c r="AS608" s="314"/>
      <c r="AT608" s="314"/>
      <c r="AU608" s="314"/>
      <c r="AV608" s="314"/>
      <c r="AW608" s="314"/>
      <c r="AX608" s="314"/>
      <c r="AY608" s="314"/>
      <c r="AZ608" s="314"/>
      <c r="BA608" s="314"/>
      <c r="BB608" s="314"/>
      <c r="BC608" s="314"/>
      <c r="BD608" s="314"/>
      <c r="BE608" s="314"/>
      <c r="BF608" s="314"/>
      <c r="BG608" s="314"/>
      <c r="BH608" s="314"/>
      <c r="BI608" s="314"/>
      <c r="BJ608" s="314"/>
      <c r="BK608" s="314"/>
      <c r="BL608" s="314"/>
      <c r="BM608" s="314"/>
      <c r="BN608" s="314"/>
      <c r="BO608" s="314"/>
      <c r="BP608" s="314"/>
      <c r="BQ608" s="314"/>
      <c r="BR608" s="314"/>
      <c r="BS608" s="314"/>
      <c r="BT608" s="314"/>
      <c r="BU608" s="314"/>
      <c r="BV608" s="314"/>
      <c r="BW608" s="314"/>
      <c r="BX608" s="314"/>
      <c r="BY608" s="314"/>
      <c r="BZ608" s="314"/>
      <c r="CA608" s="314"/>
      <c r="CB608" s="314"/>
      <c r="CC608" s="314"/>
      <c r="CD608" s="314"/>
      <c r="CE608" s="314"/>
      <c r="CF608" s="314"/>
      <c r="CG608" s="314"/>
      <c r="CH608" s="314"/>
      <c r="CI608" s="314"/>
      <c r="CJ608" s="314"/>
      <c r="CK608" s="314"/>
      <c r="CL608" s="314"/>
      <c r="CM608" s="314"/>
      <c r="CN608" s="314"/>
      <c r="CO608" s="314"/>
      <c r="CP608" s="314"/>
      <c r="CQ608" s="314"/>
      <c r="CR608" s="314"/>
      <c r="CS608" s="314"/>
      <c r="CT608" s="314"/>
      <c r="CU608" s="314"/>
      <c r="CV608" s="314"/>
      <c r="CW608" s="314"/>
      <c r="CX608" s="314"/>
      <c r="CY608" s="314"/>
      <c r="CZ608" s="314"/>
      <c r="DA608" s="314"/>
      <c r="DB608" s="314"/>
      <c r="DC608" s="314"/>
      <c r="DD608" s="314"/>
      <c r="DE608" s="314"/>
      <c r="DF608" s="314"/>
    </row>
    <row r="609" spans="1:110" s="110" customFormat="1">
      <c r="A609" s="314"/>
      <c r="AM609" s="314"/>
      <c r="AN609" s="314"/>
      <c r="AO609" s="314"/>
      <c r="AP609" s="314"/>
      <c r="AQ609" s="314"/>
      <c r="AR609" s="314"/>
      <c r="AS609" s="314"/>
      <c r="AT609" s="314"/>
      <c r="AU609" s="314"/>
      <c r="AV609" s="314"/>
      <c r="AW609" s="314"/>
      <c r="AX609" s="314"/>
      <c r="AY609" s="314"/>
      <c r="AZ609" s="314"/>
      <c r="BA609" s="314"/>
      <c r="BB609" s="314"/>
      <c r="BC609" s="314"/>
      <c r="BD609" s="314"/>
      <c r="BE609" s="314"/>
      <c r="BF609" s="314"/>
      <c r="BG609" s="314"/>
      <c r="BH609" s="314"/>
      <c r="BI609" s="314"/>
      <c r="BJ609" s="314"/>
      <c r="BK609" s="314"/>
      <c r="BL609" s="314"/>
      <c r="BM609" s="314"/>
      <c r="BN609" s="314"/>
      <c r="BO609" s="314"/>
      <c r="BP609" s="314"/>
      <c r="BQ609" s="314"/>
      <c r="BR609" s="314"/>
      <c r="BS609" s="314"/>
      <c r="BT609" s="314"/>
      <c r="BU609" s="314"/>
      <c r="BV609" s="314"/>
      <c r="BW609" s="314"/>
      <c r="BX609" s="314"/>
      <c r="BY609" s="314"/>
      <c r="BZ609" s="314"/>
      <c r="CA609" s="314"/>
      <c r="CB609" s="314"/>
      <c r="CC609" s="314"/>
      <c r="CD609" s="314"/>
      <c r="CE609" s="314"/>
      <c r="CF609" s="314"/>
      <c r="CG609" s="314"/>
      <c r="CH609" s="314"/>
      <c r="CI609" s="314"/>
      <c r="CJ609" s="314"/>
      <c r="CK609" s="314"/>
      <c r="CL609" s="314"/>
      <c r="CM609" s="314"/>
      <c r="CN609" s="314"/>
      <c r="CO609" s="314"/>
      <c r="CP609" s="314"/>
      <c r="CQ609" s="314"/>
      <c r="CR609" s="314"/>
      <c r="CS609" s="314"/>
      <c r="CT609" s="314"/>
      <c r="CU609" s="314"/>
      <c r="CV609" s="314"/>
      <c r="CW609" s="314"/>
      <c r="CX609" s="314"/>
      <c r="CY609" s="314"/>
      <c r="CZ609" s="314"/>
      <c r="DA609" s="314"/>
      <c r="DB609" s="314"/>
      <c r="DC609" s="314"/>
      <c r="DD609" s="314"/>
      <c r="DE609" s="314"/>
      <c r="DF609" s="314"/>
    </row>
    <row r="610" spans="1:110" s="110" customFormat="1">
      <c r="A610" s="314"/>
      <c r="AM610" s="314"/>
      <c r="AN610" s="314"/>
      <c r="AO610" s="314"/>
      <c r="AP610" s="314"/>
      <c r="AQ610" s="314"/>
      <c r="AR610" s="314"/>
      <c r="AS610" s="314"/>
      <c r="AT610" s="314"/>
      <c r="AU610" s="314"/>
      <c r="AV610" s="314"/>
      <c r="AW610" s="314"/>
      <c r="AX610" s="314"/>
      <c r="AY610" s="314"/>
      <c r="AZ610" s="314"/>
      <c r="BA610" s="314"/>
      <c r="BB610" s="314"/>
      <c r="BC610" s="314"/>
      <c r="BD610" s="314"/>
      <c r="BE610" s="314"/>
      <c r="BF610" s="314"/>
      <c r="BG610" s="314"/>
      <c r="BH610" s="314"/>
      <c r="BI610" s="314"/>
      <c r="BJ610" s="314"/>
      <c r="BK610" s="314"/>
      <c r="BL610" s="314"/>
      <c r="BM610" s="314"/>
      <c r="BN610" s="314"/>
      <c r="BO610" s="314"/>
      <c r="BP610" s="314"/>
      <c r="BQ610" s="314"/>
      <c r="BR610" s="314"/>
      <c r="BS610" s="314"/>
      <c r="BT610" s="314"/>
      <c r="BU610" s="314"/>
      <c r="BV610" s="314"/>
      <c r="BW610" s="314"/>
      <c r="BX610" s="314"/>
      <c r="BY610" s="314"/>
      <c r="BZ610" s="314"/>
      <c r="CA610" s="314"/>
      <c r="CB610" s="314"/>
      <c r="CC610" s="314"/>
      <c r="CD610" s="314"/>
      <c r="CE610" s="314"/>
      <c r="CF610" s="314"/>
      <c r="CG610" s="314"/>
      <c r="CH610" s="314"/>
      <c r="CI610" s="314"/>
      <c r="CJ610" s="314"/>
      <c r="CK610" s="314"/>
      <c r="CL610" s="314"/>
      <c r="CM610" s="314"/>
      <c r="CN610" s="314"/>
      <c r="CO610" s="314"/>
      <c r="CP610" s="314"/>
      <c r="CQ610" s="314"/>
      <c r="CR610" s="314"/>
      <c r="CS610" s="314"/>
      <c r="CT610" s="314"/>
      <c r="CU610" s="314"/>
      <c r="CV610" s="314"/>
      <c r="CW610" s="314"/>
      <c r="CX610" s="314"/>
      <c r="CY610" s="314"/>
      <c r="CZ610" s="314"/>
      <c r="DA610" s="314"/>
      <c r="DB610" s="314"/>
      <c r="DC610" s="314"/>
      <c r="DD610" s="314"/>
      <c r="DE610" s="314"/>
      <c r="DF610" s="314"/>
    </row>
    <row r="611" spans="1:110" s="110" customFormat="1">
      <c r="A611" s="314"/>
      <c r="AM611" s="314"/>
      <c r="AN611" s="314"/>
      <c r="AO611" s="314"/>
      <c r="AP611" s="314"/>
      <c r="AQ611" s="314"/>
      <c r="AR611" s="314"/>
      <c r="AS611" s="314"/>
      <c r="AT611" s="314"/>
      <c r="AU611" s="314"/>
      <c r="AV611" s="314"/>
      <c r="AW611" s="314"/>
      <c r="AX611" s="314"/>
      <c r="AY611" s="314"/>
      <c r="AZ611" s="314"/>
      <c r="BA611" s="314"/>
      <c r="BB611" s="314"/>
      <c r="BC611" s="314"/>
      <c r="BD611" s="314"/>
      <c r="BE611" s="314"/>
      <c r="BF611" s="314"/>
      <c r="BG611" s="314"/>
      <c r="BH611" s="314"/>
      <c r="BI611" s="314"/>
      <c r="BJ611" s="314"/>
      <c r="BK611" s="314"/>
      <c r="BL611" s="314"/>
      <c r="BM611" s="314"/>
      <c r="BN611" s="314"/>
      <c r="BO611" s="314"/>
      <c r="BP611" s="314"/>
      <c r="BQ611" s="314"/>
      <c r="BR611" s="314"/>
      <c r="BS611" s="314"/>
      <c r="BT611" s="314"/>
      <c r="BU611" s="314"/>
      <c r="BV611" s="314"/>
      <c r="BW611" s="314"/>
      <c r="BX611" s="314"/>
      <c r="BY611" s="314"/>
      <c r="BZ611" s="314"/>
      <c r="CA611" s="314"/>
      <c r="CB611" s="314"/>
      <c r="CC611" s="314"/>
      <c r="CD611" s="314"/>
      <c r="CE611" s="314"/>
      <c r="CF611" s="314"/>
      <c r="CG611" s="314"/>
      <c r="CH611" s="314"/>
      <c r="CI611" s="314"/>
      <c r="CJ611" s="314"/>
      <c r="CK611" s="314"/>
      <c r="CL611" s="314"/>
      <c r="CM611" s="314"/>
      <c r="CN611" s="314"/>
      <c r="CO611" s="314"/>
      <c r="CP611" s="314"/>
      <c r="CQ611" s="314"/>
      <c r="CR611" s="314"/>
      <c r="CS611" s="314"/>
      <c r="CT611" s="314"/>
      <c r="CU611" s="314"/>
      <c r="CV611" s="314"/>
      <c r="CW611" s="314"/>
      <c r="CX611" s="314"/>
      <c r="CY611" s="314"/>
      <c r="CZ611" s="314"/>
      <c r="DA611" s="314"/>
      <c r="DB611" s="314"/>
      <c r="DC611" s="314"/>
      <c r="DD611" s="314"/>
      <c r="DE611" s="314"/>
      <c r="DF611" s="314"/>
    </row>
    <row r="612" spans="1:110" s="110" customFormat="1">
      <c r="A612" s="314"/>
      <c r="AM612" s="314"/>
      <c r="AN612" s="314"/>
      <c r="AO612" s="314"/>
      <c r="AP612" s="314"/>
      <c r="AQ612" s="314"/>
      <c r="AR612" s="314"/>
      <c r="AS612" s="314"/>
      <c r="AT612" s="314"/>
      <c r="AU612" s="314"/>
      <c r="AV612" s="314"/>
      <c r="AW612" s="314"/>
      <c r="AX612" s="314"/>
      <c r="AY612" s="314"/>
      <c r="AZ612" s="314"/>
      <c r="BA612" s="314"/>
      <c r="BB612" s="314"/>
      <c r="BC612" s="314"/>
      <c r="BD612" s="314"/>
      <c r="BE612" s="314"/>
      <c r="BF612" s="314"/>
      <c r="BG612" s="314"/>
      <c r="BH612" s="314"/>
      <c r="BI612" s="314"/>
      <c r="BJ612" s="314"/>
      <c r="BK612" s="314"/>
      <c r="BL612" s="314"/>
      <c r="BM612" s="314"/>
      <c r="BN612" s="314"/>
      <c r="BO612" s="314"/>
      <c r="BP612" s="314"/>
      <c r="BQ612" s="314"/>
      <c r="BR612" s="314"/>
      <c r="BS612" s="314"/>
      <c r="BT612" s="314"/>
      <c r="BU612" s="314"/>
      <c r="BV612" s="314"/>
      <c r="BW612" s="314"/>
      <c r="BX612" s="314"/>
      <c r="BY612" s="314"/>
      <c r="BZ612" s="314"/>
      <c r="CA612" s="314"/>
      <c r="CB612" s="314"/>
      <c r="CC612" s="314"/>
      <c r="CD612" s="314"/>
      <c r="CE612" s="314"/>
      <c r="CF612" s="314"/>
      <c r="CG612" s="314"/>
      <c r="CH612" s="314"/>
      <c r="CI612" s="314"/>
      <c r="CJ612" s="314"/>
      <c r="CK612" s="314"/>
      <c r="CL612" s="314"/>
      <c r="CM612" s="314"/>
      <c r="CN612" s="314"/>
      <c r="CO612" s="314"/>
      <c r="CP612" s="314"/>
      <c r="CQ612" s="314"/>
      <c r="CR612" s="314"/>
      <c r="CS612" s="314"/>
      <c r="CT612" s="314"/>
      <c r="CU612" s="314"/>
      <c r="CV612" s="314"/>
      <c r="CW612" s="314"/>
      <c r="CX612" s="314"/>
      <c r="CY612" s="314"/>
      <c r="CZ612" s="314"/>
      <c r="DA612" s="314"/>
      <c r="DB612" s="314"/>
      <c r="DC612" s="314"/>
      <c r="DD612" s="314"/>
      <c r="DE612" s="314"/>
      <c r="DF612" s="314"/>
    </row>
    <row r="613" spans="1:110" s="110" customFormat="1">
      <c r="A613" s="314"/>
      <c r="AM613" s="314"/>
      <c r="AN613" s="314"/>
      <c r="AO613" s="314"/>
      <c r="AP613" s="314"/>
      <c r="AQ613" s="314"/>
      <c r="AR613" s="314"/>
      <c r="AS613" s="314"/>
      <c r="AT613" s="314"/>
      <c r="AU613" s="314"/>
      <c r="AV613" s="314"/>
      <c r="AW613" s="314"/>
      <c r="AX613" s="314"/>
      <c r="AY613" s="314"/>
      <c r="AZ613" s="314"/>
      <c r="BA613" s="314"/>
      <c r="BB613" s="314"/>
      <c r="BC613" s="314"/>
      <c r="BD613" s="314"/>
      <c r="BE613" s="314"/>
      <c r="BF613" s="314"/>
      <c r="BG613" s="314"/>
      <c r="BH613" s="314"/>
      <c r="BI613" s="314"/>
      <c r="BJ613" s="314"/>
      <c r="BK613" s="314"/>
      <c r="BL613" s="314"/>
      <c r="BM613" s="314"/>
      <c r="BN613" s="314"/>
      <c r="BO613" s="314"/>
      <c r="BP613" s="314"/>
      <c r="BQ613" s="314"/>
      <c r="BR613" s="314"/>
      <c r="BS613" s="314"/>
      <c r="BT613" s="314"/>
      <c r="BU613" s="314"/>
      <c r="BV613" s="314"/>
      <c r="BW613" s="314"/>
      <c r="BX613" s="314"/>
      <c r="BY613" s="314"/>
      <c r="BZ613" s="314"/>
      <c r="CA613" s="314"/>
      <c r="CB613" s="314"/>
      <c r="CC613" s="314"/>
      <c r="CD613" s="314"/>
      <c r="CE613" s="314"/>
      <c r="CF613" s="314"/>
      <c r="CG613" s="314"/>
      <c r="CH613" s="314"/>
      <c r="CI613" s="314"/>
      <c r="CJ613" s="314"/>
      <c r="CK613" s="314"/>
      <c r="CL613" s="314"/>
      <c r="CM613" s="314"/>
      <c r="CN613" s="314"/>
      <c r="CO613" s="314"/>
      <c r="CP613" s="314"/>
      <c r="CQ613" s="314"/>
      <c r="CR613" s="314"/>
      <c r="CS613" s="314"/>
      <c r="CT613" s="314"/>
      <c r="CU613" s="314"/>
      <c r="CV613" s="314"/>
      <c r="CW613" s="314"/>
      <c r="CX613" s="314"/>
      <c r="CY613" s="314"/>
      <c r="CZ613" s="314"/>
      <c r="DA613" s="314"/>
      <c r="DB613" s="314"/>
      <c r="DC613" s="314"/>
      <c r="DD613" s="314"/>
      <c r="DE613" s="314"/>
      <c r="DF613" s="314"/>
    </row>
    <row r="614" spans="1:110" s="110" customFormat="1">
      <c r="A614" s="314"/>
      <c r="AM614" s="314"/>
      <c r="AN614" s="314"/>
      <c r="AO614" s="314"/>
      <c r="AP614" s="314"/>
      <c r="AQ614" s="314"/>
      <c r="AR614" s="314"/>
      <c r="AS614" s="314"/>
      <c r="AT614" s="314"/>
      <c r="AU614" s="314"/>
      <c r="AV614" s="314"/>
      <c r="AW614" s="314"/>
      <c r="AX614" s="314"/>
      <c r="AY614" s="314"/>
      <c r="AZ614" s="314"/>
      <c r="BA614" s="314"/>
      <c r="BB614" s="314"/>
      <c r="BC614" s="314"/>
      <c r="BD614" s="314"/>
      <c r="BE614" s="314"/>
      <c r="BF614" s="314"/>
      <c r="BG614" s="314"/>
      <c r="BH614" s="314"/>
      <c r="BI614" s="314"/>
      <c r="BJ614" s="314"/>
      <c r="BK614" s="314"/>
      <c r="BL614" s="314"/>
      <c r="BM614" s="314"/>
      <c r="BN614" s="314"/>
      <c r="BO614" s="314"/>
      <c r="BP614" s="314"/>
      <c r="BQ614" s="314"/>
      <c r="BR614" s="314"/>
      <c r="BS614" s="314"/>
      <c r="BT614" s="314"/>
      <c r="BU614" s="314"/>
      <c r="BV614" s="314"/>
      <c r="BW614" s="314"/>
      <c r="BX614" s="314"/>
      <c r="BY614" s="314"/>
      <c r="BZ614" s="314"/>
      <c r="CA614" s="314"/>
      <c r="CB614" s="314"/>
      <c r="CC614" s="314"/>
      <c r="CD614" s="314"/>
      <c r="CE614" s="314"/>
      <c r="CF614" s="314"/>
      <c r="CG614" s="314"/>
      <c r="CH614" s="314"/>
      <c r="CI614" s="314"/>
      <c r="CJ614" s="314"/>
      <c r="CK614" s="314"/>
      <c r="CL614" s="314"/>
      <c r="CM614" s="314"/>
      <c r="CN614" s="314"/>
      <c r="CO614" s="314"/>
      <c r="CP614" s="314"/>
      <c r="CQ614" s="314"/>
      <c r="CR614" s="314"/>
      <c r="CS614" s="314"/>
      <c r="CT614" s="314"/>
      <c r="CU614" s="314"/>
      <c r="CV614" s="314"/>
      <c r="CW614" s="314"/>
      <c r="CX614" s="314"/>
      <c r="CY614" s="314"/>
      <c r="CZ614" s="314"/>
      <c r="DA614" s="314"/>
      <c r="DB614" s="314"/>
      <c r="DC614" s="314"/>
      <c r="DD614" s="314"/>
      <c r="DE614" s="314"/>
      <c r="DF614" s="314"/>
    </row>
    <row r="615" spans="1:110" s="110" customFormat="1">
      <c r="A615" s="314"/>
      <c r="AM615" s="314"/>
      <c r="AN615" s="314"/>
      <c r="AO615" s="314"/>
      <c r="AP615" s="314"/>
      <c r="AQ615" s="314"/>
      <c r="AR615" s="314"/>
      <c r="AS615" s="314"/>
      <c r="AT615" s="314"/>
      <c r="AU615" s="314"/>
      <c r="AV615" s="314"/>
      <c r="AW615" s="314"/>
      <c r="AX615" s="314"/>
      <c r="AY615" s="314"/>
      <c r="AZ615" s="314"/>
      <c r="BA615" s="314"/>
      <c r="BB615" s="314"/>
      <c r="BC615" s="314"/>
      <c r="BD615" s="314"/>
      <c r="BE615" s="314"/>
      <c r="BF615" s="314"/>
      <c r="BG615" s="314"/>
      <c r="BH615" s="314"/>
      <c r="BI615" s="314"/>
      <c r="BJ615" s="314"/>
      <c r="BK615" s="314"/>
      <c r="BL615" s="314"/>
      <c r="BM615" s="314"/>
      <c r="BN615" s="314"/>
      <c r="BO615" s="314"/>
      <c r="BP615" s="314"/>
      <c r="BQ615" s="314"/>
      <c r="BR615" s="314"/>
      <c r="BS615" s="314"/>
      <c r="BT615" s="314"/>
      <c r="BU615" s="314"/>
      <c r="BV615" s="314"/>
      <c r="BW615" s="314"/>
      <c r="BX615" s="314"/>
      <c r="BY615" s="314"/>
      <c r="BZ615" s="314"/>
      <c r="CA615" s="314"/>
      <c r="CB615" s="314"/>
      <c r="CC615" s="314"/>
      <c r="CD615" s="314"/>
      <c r="CE615" s="314"/>
      <c r="CF615" s="314"/>
      <c r="CG615" s="314"/>
      <c r="CH615" s="314"/>
      <c r="CI615" s="314"/>
      <c r="CJ615" s="314"/>
      <c r="CK615" s="314"/>
      <c r="CL615" s="314"/>
      <c r="CM615" s="314"/>
      <c r="CN615" s="314"/>
      <c r="CO615" s="314"/>
      <c r="CP615" s="314"/>
      <c r="CQ615" s="314"/>
      <c r="CR615" s="314"/>
      <c r="CS615" s="314"/>
      <c r="CT615" s="314"/>
      <c r="CU615" s="314"/>
      <c r="CV615" s="314"/>
      <c r="CW615" s="314"/>
      <c r="CX615" s="314"/>
      <c r="CY615" s="314"/>
      <c r="CZ615" s="314"/>
      <c r="DA615" s="314"/>
      <c r="DB615" s="314"/>
      <c r="DC615" s="314"/>
      <c r="DD615" s="314"/>
      <c r="DE615" s="314"/>
      <c r="DF615" s="314"/>
    </row>
    <row r="616" spans="1:110" s="110" customFormat="1">
      <c r="A616" s="314"/>
      <c r="AM616" s="314"/>
      <c r="AN616" s="314"/>
      <c r="AO616" s="314"/>
      <c r="AP616" s="314"/>
      <c r="AQ616" s="314"/>
      <c r="AR616" s="314"/>
      <c r="AS616" s="314"/>
      <c r="AT616" s="314"/>
      <c r="AU616" s="314"/>
      <c r="AV616" s="314"/>
      <c r="AW616" s="314"/>
      <c r="AX616" s="314"/>
      <c r="AY616" s="314"/>
      <c r="AZ616" s="314"/>
      <c r="BA616" s="314"/>
      <c r="BB616" s="314"/>
      <c r="BC616" s="314"/>
      <c r="BD616" s="314"/>
      <c r="BE616" s="314"/>
      <c r="BF616" s="314"/>
      <c r="BG616" s="314"/>
      <c r="BH616" s="314"/>
      <c r="BI616" s="314"/>
      <c r="BJ616" s="314"/>
      <c r="BK616" s="314"/>
      <c r="BL616" s="314"/>
      <c r="BM616" s="314"/>
      <c r="BN616" s="314"/>
      <c r="BO616" s="314"/>
      <c r="BP616" s="314"/>
      <c r="BQ616" s="314"/>
      <c r="BR616" s="314"/>
      <c r="BS616" s="314"/>
      <c r="BT616" s="314"/>
      <c r="BU616" s="314"/>
      <c r="BV616" s="314"/>
      <c r="BW616" s="314"/>
      <c r="BX616" s="314"/>
      <c r="BY616" s="314"/>
      <c r="BZ616" s="314"/>
      <c r="CA616" s="314"/>
      <c r="CB616" s="314"/>
      <c r="CC616" s="314"/>
      <c r="CD616" s="314"/>
      <c r="CE616" s="314"/>
      <c r="CF616" s="314"/>
      <c r="CG616" s="314"/>
      <c r="CH616" s="314"/>
      <c r="CI616" s="314"/>
      <c r="CJ616" s="314"/>
      <c r="CK616" s="314"/>
      <c r="CL616" s="314"/>
      <c r="CM616" s="314"/>
      <c r="CN616" s="314"/>
      <c r="CO616" s="314"/>
      <c r="CP616" s="314"/>
      <c r="CQ616" s="314"/>
      <c r="CR616" s="314"/>
      <c r="CS616" s="314"/>
      <c r="CT616" s="314"/>
      <c r="CU616" s="314"/>
      <c r="CV616" s="314"/>
      <c r="CW616" s="314"/>
      <c r="CX616" s="314"/>
      <c r="CY616" s="314"/>
      <c r="CZ616" s="314"/>
      <c r="DA616" s="314"/>
      <c r="DB616" s="314"/>
      <c r="DC616" s="314"/>
      <c r="DD616" s="314"/>
      <c r="DE616" s="314"/>
      <c r="DF616" s="314"/>
    </row>
    <row r="617" spans="1:110" s="110" customFormat="1">
      <c r="A617" s="314"/>
      <c r="AM617" s="314"/>
      <c r="AN617" s="314"/>
      <c r="AO617" s="314"/>
      <c r="AP617" s="314"/>
      <c r="AQ617" s="314"/>
      <c r="AR617" s="314"/>
      <c r="AS617" s="314"/>
      <c r="AT617" s="314"/>
      <c r="AU617" s="314"/>
      <c r="AV617" s="314"/>
      <c r="AW617" s="314"/>
      <c r="AX617" s="314"/>
      <c r="AY617" s="314"/>
      <c r="AZ617" s="314"/>
      <c r="BA617" s="314"/>
      <c r="BB617" s="314"/>
      <c r="BC617" s="314"/>
      <c r="BD617" s="314"/>
      <c r="BE617" s="314"/>
      <c r="BF617" s="314"/>
      <c r="BG617" s="314"/>
      <c r="BH617" s="314"/>
      <c r="BI617" s="314"/>
      <c r="BJ617" s="314"/>
      <c r="BK617" s="314"/>
      <c r="BL617" s="314"/>
      <c r="BM617" s="314"/>
      <c r="BN617" s="314"/>
      <c r="BO617" s="314"/>
      <c r="BP617" s="314"/>
      <c r="BQ617" s="314"/>
      <c r="BR617" s="314"/>
      <c r="BS617" s="314"/>
      <c r="BT617" s="314"/>
      <c r="BU617" s="314"/>
      <c r="BV617" s="314"/>
      <c r="BW617" s="314"/>
      <c r="BX617" s="314"/>
      <c r="BY617" s="314"/>
      <c r="BZ617" s="314"/>
      <c r="CA617" s="314"/>
      <c r="CB617" s="314"/>
      <c r="CC617" s="314"/>
      <c r="CD617" s="314"/>
      <c r="CE617" s="314"/>
      <c r="CF617" s="314"/>
      <c r="CG617" s="314"/>
      <c r="CH617" s="314"/>
      <c r="CI617" s="314"/>
      <c r="CJ617" s="314"/>
      <c r="CK617" s="314"/>
      <c r="CL617" s="314"/>
      <c r="CM617" s="314"/>
      <c r="CN617" s="314"/>
      <c r="CO617" s="314"/>
      <c r="CP617" s="314"/>
      <c r="CQ617" s="314"/>
      <c r="CR617" s="314"/>
      <c r="CS617" s="314"/>
      <c r="CT617" s="314"/>
      <c r="CU617" s="314"/>
      <c r="CV617" s="314"/>
      <c r="CW617" s="314"/>
      <c r="CX617" s="314"/>
      <c r="CY617" s="314"/>
      <c r="CZ617" s="314"/>
      <c r="DA617" s="314"/>
      <c r="DB617" s="314"/>
      <c r="DC617" s="314"/>
      <c r="DD617" s="314"/>
      <c r="DE617" s="314"/>
      <c r="DF617" s="314"/>
    </row>
    <row r="618" spans="1:110" s="110" customFormat="1">
      <c r="A618" s="314"/>
      <c r="AM618" s="314"/>
      <c r="AN618" s="314"/>
      <c r="AO618" s="314"/>
      <c r="AP618" s="314"/>
      <c r="AQ618" s="314"/>
      <c r="AR618" s="314"/>
      <c r="AS618" s="314"/>
      <c r="AT618" s="314"/>
      <c r="AU618" s="314"/>
      <c r="AV618" s="314"/>
      <c r="AW618" s="314"/>
      <c r="AX618" s="314"/>
      <c r="AY618" s="314"/>
      <c r="AZ618" s="314"/>
      <c r="BA618" s="314"/>
      <c r="BB618" s="314"/>
      <c r="BC618" s="314"/>
      <c r="BD618" s="314"/>
      <c r="BE618" s="314"/>
      <c r="BF618" s="314"/>
      <c r="BG618" s="314"/>
      <c r="BH618" s="314"/>
      <c r="BI618" s="314"/>
      <c r="BJ618" s="314"/>
      <c r="BK618" s="314"/>
      <c r="BL618" s="314"/>
      <c r="BM618" s="314"/>
      <c r="BN618" s="314"/>
      <c r="BO618" s="314"/>
      <c r="BP618" s="314"/>
      <c r="BQ618" s="314"/>
      <c r="BR618" s="314"/>
      <c r="BS618" s="314"/>
      <c r="BT618" s="314"/>
      <c r="BU618" s="314"/>
      <c r="BV618" s="314"/>
      <c r="BW618" s="314"/>
      <c r="BX618" s="314"/>
      <c r="BY618" s="314"/>
      <c r="BZ618" s="314"/>
      <c r="CA618" s="314"/>
      <c r="CB618" s="314"/>
      <c r="CC618" s="314"/>
      <c r="CD618" s="314"/>
      <c r="CE618" s="314"/>
      <c r="CF618" s="314"/>
      <c r="CG618" s="314"/>
      <c r="CH618" s="314"/>
      <c r="CI618" s="314"/>
      <c r="CJ618" s="314"/>
      <c r="CK618" s="314"/>
      <c r="CL618" s="314"/>
      <c r="CM618" s="314"/>
      <c r="CN618" s="314"/>
      <c r="CO618" s="314"/>
      <c r="CP618" s="314"/>
      <c r="CQ618" s="314"/>
      <c r="CR618" s="314"/>
      <c r="CS618" s="314"/>
      <c r="CT618" s="314"/>
      <c r="CU618" s="314"/>
      <c r="CV618" s="314"/>
      <c r="CW618" s="314"/>
      <c r="CX618" s="314"/>
      <c r="CY618" s="314"/>
      <c r="CZ618" s="314"/>
      <c r="DA618" s="314"/>
      <c r="DB618" s="314"/>
      <c r="DC618" s="314"/>
      <c r="DD618" s="314"/>
      <c r="DE618" s="314"/>
      <c r="DF618" s="314"/>
    </row>
    <row r="619" spans="1:110" s="110" customFormat="1">
      <c r="A619" s="314"/>
      <c r="AM619" s="314"/>
      <c r="AN619" s="314"/>
      <c r="AO619" s="314"/>
      <c r="AP619" s="314"/>
      <c r="AQ619" s="314"/>
      <c r="AR619" s="314"/>
      <c r="AS619" s="314"/>
      <c r="AT619" s="314"/>
      <c r="AU619" s="314"/>
      <c r="AV619" s="314"/>
      <c r="AW619" s="314"/>
      <c r="AX619" s="314"/>
      <c r="AY619" s="314"/>
      <c r="AZ619" s="314"/>
      <c r="BA619" s="314"/>
      <c r="BB619" s="314"/>
      <c r="BC619" s="314"/>
      <c r="BD619" s="314"/>
      <c r="BE619" s="314"/>
      <c r="BF619" s="314"/>
      <c r="BG619" s="314"/>
      <c r="BH619" s="314"/>
      <c r="BI619" s="314"/>
      <c r="BJ619" s="314"/>
      <c r="BK619" s="314"/>
      <c r="BL619" s="314"/>
      <c r="BM619" s="314"/>
      <c r="BN619" s="314"/>
      <c r="BO619" s="314"/>
      <c r="BP619" s="314"/>
      <c r="BQ619" s="314"/>
      <c r="BR619" s="314"/>
      <c r="BS619" s="314"/>
      <c r="BT619" s="314"/>
      <c r="BU619" s="314"/>
      <c r="BV619" s="314"/>
      <c r="BW619" s="314"/>
      <c r="BX619" s="314"/>
      <c r="BY619" s="314"/>
      <c r="BZ619" s="314"/>
      <c r="CA619" s="314"/>
      <c r="CB619" s="314"/>
      <c r="CC619" s="314"/>
      <c r="CD619" s="314"/>
      <c r="CE619" s="314"/>
      <c r="CF619" s="314"/>
      <c r="CG619" s="314"/>
      <c r="CH619" s="314"/>
      <c r="CI619" s="314"/>
      <c r="CJ619" s="314"/>
      <c r="CK619" s="314"/>
      <c r="CL619" s="314"/>
      <c r="CM619" s="314"/>
      <c r="CN619" s="314"/>
      <c r="CO619" s="314"/>
      <c r="CP619" s="314"/>
      <c r="CQ619" s="314"/>
      <c r="CR619" s="314"/>
      <c r="CS619" s="314"/>
      <c r="CT619" s="314"/>
      <c r="CU619" s="314"/>
      <c r="CV619" s="314"/>
      <c r="CW619" s="314"/>
      <c r="CX619" s="314"/>
      <c r="CY619" s="314"/>
      <c r="CZ619" s="314"/>
      <c r="DA619" s="314"/>
      <c r="DB619" s="314"/>
      <c r="DC619" s="314"/>
      <c r="DD619" s="314"/>
      <c r="DE619" s="314"/>
      <c r="DF619" s="314"/>
    </row>
    <row r="620" spans="1:110" s="110" customFormat="1">
      <c r="A620" s="314"/>
      <c r="AM620" s="314"/>
      <c r="AN620" s="314"/>
      <c r="AO620" s="314"/>
      <c r="AP620" s="314"/>
      <c r="AQ620" s="314"/>
      <c r="AR620" s="314"/>
      <c r="AS620" s="314"/>
      <c r="AT620" s="314"/>
      <c r="AU620" s="314"/>
      <c r="AV620" s="314"/>
      <c r="AW620" s="314"/>
      <c r="AX620" s="314"/>
      <c r="AY620" s="314"/>
      <c r="AZ620" s="314"/>
      <c r="BA620" s="314"/>
      <c r="BB620" s="314"/>
      <c r="BC620" s="314"/>
      <c r="BD620" s="314"/>
      <c r="BE620" s="314"/>
      <c r="BF620" s="314"/>
      <c r="BG620" s="314"/>
      <c r="BH620" s="314"/>
      <c r="BI620" s="314"/>
      <c r="BJ620" s="314"/>
      <c r="BK620" s="314"/>
      <c r="BL620" s="314"/>
      <c r="BM620" s="314"/>
      <c r="BN620" s="314"/>
      <c r="BO620" s="314"/>
      <c r="BP620" s="314"/>
      <c r="BQ620" s="314"/>
      <c r="BR620" s="314"/>
      <c r="BS620" s="314"/>
      <c r="BT620" s="314"/>
      <c r="BU620" s="314"/>
      <c r="BV620" s="314"/>
      <c r="BW620" s="314"/>
      <c r="BX620" s="314"/>
      <c r="BY620" s="314"/>
      <c r="BZ620" s="314"/>
      <c r="CA620" s="314"/>
      <c r="CB620" s="314"/>
      <c r="CC620" s="314"/>
      <c r="CD620" s="314"/>
      <c r="CE620" s="314"/>
      <c r="CF620" s="314"/>
      <c r="CG620" s="314"/>
      <c r="CH620" s="314"/>
      <c r="CI620" s="314"/>
      <c r="CJ620" s="314"/>
      <c r="CK620" s="314"/>
      <c r="CL620" s="314"/>
      <c r="CM620" s="314"/>
      <c r="CN620" s="314"/>
      <c r="CO620" s="314"/>
      <c r="CP620" s="314"/>
      <c r="CQ620" s="314"/>
      <c r="CR620" s="314"/>
      <c r="CS620" s="314"/>
      <c r="CT620" s="314"/>
      <c r="CU620" s="314"/>
      <c r="CV620" s="314"/>
      <c r="CW620" s="314"/>
      <c r="CX620" s="314"/>
      <c r="CY620" s="314"/>
      <c r="CZ620" s="314"/>
      <c r="DA620" s="314"/>
      <c r="DB620" s="314"/>
      <c r="DC620" s="314"/>
      <c r="DD620" s="314"/>
      <c r="DE620" s="314"/>
      <c r="DF620" s="314"/>
    </row>
    <row r="621" spans="1:110" s="110" customFormat="1">
      <c r="A621" s="314"/>
      <c r="AM621" s="314"/>
      <c r="AN621" s="314"/>
      <c r="AO621" s="314"/>
      <c r="AP621" s="314"/>
      <c r="AQ621" s="314"/>
      <c r="AR621" s="314"/>
      <c r="AS621" s="314"/>
      <c r="AT621" s="314"/>
      <c r="AU621" s="314"/>
      <c r="AV621" s="314"/>
      <c r="AW621" s="314"/>
      <c r="AX621" s="314"/>
      <c r="AY621" s="314"/>
      <c r="AZ621" s="314"/>
      <c r="BA621" s="314"/>
      <c r="BB621" s="314"/>
      <c r="BC621" s="314"/>
      <c r="BD621" s="314"/>
      <c r="BE621" s="314"/>
      <c r="BF621" s="314"/>
      <c r="BG621" s="314"/>
      <c r="BH621" s="314"/>
      <c r="BI621" s="314"/>
      <c r="BJ621" s="314"/>
      <c r="BK621" s="314"/>
      <c r="BL621" s="314"/>
      <c r="BM621" s="314"/>
      <c r="BN621" s="314"/>
      <c r="BO621" s="314"/>
      <c r="BP621" s="314"/>
      <c r="BQ621" s="314"/>
      <c r="BR621" s="314"/>
      <c r="BS621" s="314"/>
      <c r="BT621" s="314"/>
      <c r="BU621" s="314"/>
      <c r="BV621" s="314"/>
      <c r="BW621" s="314"/>
      <c r="BX621" s="314"/>
      <c r="BY621" s="314"/>
      <c r="BZ621" s="314"/>
      <c r="CA621" s="314"/>
      <c r="CB621" s="314"/>
      <c r="CC621" s="314"/>
      <c r="CD621" s="314"/>
      <c r="CE621" s="314"/>
      <c r="CF621" s="314"/>
      <c r="CG621" s="314"/>
      <c r="CH621" s="314"/>
      <c r="CI621" s="314"/>
      <c r="CJ621" s="314"/>
      <c r="CK621" s="314"/>
      <c r="CL621" s="314"/>
      <c r="CM621" s="314"/>
      <c r="CN621" s="314"/>
      <c r="CO621" s="314"/>
      <c r="CP621" s="314"/>
      <c r="CQ621" s="314"/>
      <c r="CR621" s="314"/>
      <c r="CS621" s="314"/>
      <c r="CT621" s="314"/>
      <c r="CU621" s="314"/>
      <c r="CV621" s="314"/>
      <c r="CW621" s="314"/>
      <c r="CX621" s="314"/>
      <c r="CY621" s="314"/>
      <c r="CZ621" s="314"/>
      <c r="DA621" s="314"/>
      <c r="DB621" s="314"/>
      <c r="DC621" s="314"/>
      <c r="DD621" s="314"/>
      <c r="DE621" s="314"/>
      <c r="DF621" s="314"/>
    </row>
    <row r="622" spans="1:110" s="110" customFormat="1">
      <c r="A622" s="314"/>
      <c r="AM622" s="314"/>
      <c r="AN622" s="314"/>
      <c r="AO622" s="314"/>
      <c r="AP622" s="314"/>
      <c r="AQ622" s="314"/>
      <c r="AR622" s="314"/>
      <c r="AS622" s="314"/>
      <c r="AT622" s="314"/>
      <c r="AU622" s="314"/>
      <c r="AV622" s="314"/>
      <c r="AW622" s="314"/>
      <c r="AX622" s="314"/>
      <c r="AY622" s="314"/>
      <c r="AZ622" s="314"/>
      <c r="BA622" s="314"/>
      <c r="BB622" s="314"/>
      <c r="BC622" s="314"/>
      <c r="BD622" s="314"/>
      <c r="BE622" s="314"/>
      <c r="BF622" s="314"/>
      <c r="BG622" s="314"/>
      <c r="BH622" s="314"/>
      <c r="BI622" s="314"/>
      <c r="BJ622" s="314"/>
      <c r="BK622" s="314"/>
      <c r="BL622" s="314"/>
      <c r="BM622" s="314"/>
      <c r="BN622" s="314"/>
      <c r="BO622" s="314"/>
      <c r="BP622" s="314"/>
      <c r="BQ622" s="314"/>
      <c r="BR622" s="314"/>
      <c r="BS622" s="314"/>
      <c r="BT622" s="314"/>
      <c r="BU622" s="314"/>
      <c r="BV622" s="314"/>
      <c r="BW622" s="314"/>
      <c r="BX622" s="314"/>
      <c r="BY622" s="314"/>
      <c r="BZ622" s="314"/>
      <c r="CA622" s="314"/>
      <c r="CB622" s="314"/>
      <c r="CC622" s="314"/>
      <c r="CD622" s="314"/>
      <c r="CE622" s="314"/>
      <c r="CF622" s="314"/>
      <c r="CG622" s="314"/>
      <c r="CH622" s="314"/>
      <c r="CI622" s="314"/>
      <c r="CJ622" s="314"/>
      <c r="CK622" s="314"/>
      <c r="CL622" s="314"/>
      <c r="CM622" s="314"/>
      <c r="CN622" s="314"/>
      <c r="CO622" s="314"/>
      <c r="CP622" s="314"/>
      <c r="CQ622" s="314"/>
      <c r="CR622" s="314"/>
      <c r="CS622" s="314"/>
      <c r="CT622" s="314"/>
      <c r="CU622" s="314"/>
      <c r="CV622" s="314"/>
      <c r="CW622" s="314"/>
      <c r="CX622" s="314"/>
      <c r="CY622" s="314"/>
      <c r="CZ622" s="314"/>
      <c r="DA622" s="314"/>
      <c r="DB622" s="314"/>
      <c r="DC622" s="314"/>
      <c r="DD622" s="314"/>
      <c r="DE622" s="314"/>
      <c r="DF622" s="314"/>
    </row>
    <row r="623" spans="1:110" s="110" customFormat="1">
      <c r="A623" s="314"/>
      <c r="AM623" s="314"/>
      <c r="AN623" s="314"/>
      <c r="AO623" s="314"/>
      <c r="AP623" s="314"/>
      <c r="AQ623" s="314"/>
      <c r="AR623" s="314"/>
      <c r="AS623" s="314"/>
      <c r="AT623" s="314"/>
      <c r="AU623" s="314"/>
      <c r="AV623" s="314"/>
      <c r="AW623" s="314"/>
      <c r="AX623" s="314"/>
      <c r="AY623" s="314"/>
      <c r="AZ623" s="314"/>
      <c r="BA623" s="314"/>
      <c r="BB623" s="314"/>
      <c r="BC623" s="314"/>
      <c r="BD623" s="314"/>
      <c r="BE623" s="314"/>
      <c r="BF623" s="314"/>
      <c r="BG623" s="314"/>
      <c r="BH623" s="314"/>
      <c r="BI623" s="314"/>
      <c r="BJ623" s="314"/>
      <c r="BK623" s="314"/>
      <c r="BL623" s="314"/>
      <c r="BM623" s="314"/>
      <c r="BN623" s="314"/>
      <c r="BO623" s="314"/>
      <c r="BP623" s="314"/>
      <c r="BQ623" s="314"/>
      <c r="BR623" s="314"/>
      <c r="BS623" s="314"/>
      <c r="BT623" s="314"/>
      <c r="BU623" s="314"/>
      <c r="BV623" s="314"/>
      <c r="BW623" s="314"/>
      <c r="BX623" s="314"/>
      <c r="BY623" s="314"/>
      <c r="BZ623" s="314"/>
      <c r="CA623" s="314"/>
      <c r="CB623" s="314"/>
      <c r="CC623" s="314"/>
      <c r="CD623" s="314"/>
      <c r="CE623" s="314"/>
      <c r="CF623" s="314"/>
      <c r="CG623" s="314"/>
      <c r="CH623" s="314"/>
      <c r="CI623" s="314"/>
      <c r="CJ623" s="314"/>
      <c r="CK623" s="314"/>
      <c r="CL623" s="314"/>
      <c r="CM623" s="314"/>
      <c r="CN623" s="314"/>
      <c r="CO623" s="314"/>
      <c r="CP623" s="314"/>
      <c r="CQ623" s="314"/>
      <c r="CR623" s="314"/>
      <c r="CS623" s="314"/>
      <c r="CT623" s="314"/>
      <c r="CU623" s="314"/>
      <c r="CV623" s="314"/>
      <c r="CW623" s="314"/>
      <c r="CX623" s="314"/>
      <c r="CY623" s="314"/>
      <c r="CZ623" s="314"/>
      <c r="DA623" s="314"/>
      <c r="DB623" s="314"/>
      <c r="DC623" s="314"/>
      <c r="DD623" s="314"/>
      <c r="DE623" s="314"/>
      <c r="DF623" s="314"/>
    </row>
    <row r="624" spans="1:110" s="110" customFormat="1">
      <c r="A624" s="314"/>
      <c r="AM624" s="314"/>
      <c r="AN624" s="314"/>
      <c r="AO624" s="314"/>
      <c r="AP624" s="314"/>
      <c r="AQ624" s="314"/>
      <c r="AR624" s="314"/>
      <c r="AS624" s="314"/>
      <c r="AT624" s="314"/>
      <c r="AU624" s="314"/>
      <c r="AV624" s="314"/>
      <c r="AW624" s="314"/>
      <c r="AX624" s="314"/>
      <c r="AY624" s="314"/>
      <c r="AZ624" s="314"/>
      <c r="BA624" s="314"/>
      <c r="BB624" s="314"/>
      <c r="BC624" s="314"/>
      <c r="BD624" s="314"/>
      <c r="BE624" s="314"/>
      <c r="BF624" s="314"/>
      <c r="BG624" s="314"/>
      <c r="BH624" s="314"/>
      <c r="BI624" s="314"/>
      <c r="BJ624" s="314"/>
      <c r="BK624" s="314"/>
      <c r="BL624" s="314"/>
      <c r="BM624" s="314"/>
      <c r="BN624" s="314"/>
      <c r="BO624" s="314"/>
      <c r="BP624" s="314"/>
      <c r="BQ624" s="314"/>
      <c r="BR624" s="314"/>
      <c r="BS624" s="314"/>
      <c r="BT624" s="314"/>
      <c r="BU624" s="314"/>
      <c r="BV624" s="314"/>
      <c r="BW624" s="314"/>
      <c r="BX624" s="314"/>
      <c r="BY624" s="314"/>
      <c r="BZ624" s="314"/>
      <c r="CA624" s="314"/>
      <c r="CB624" s="314"/>
      <c r="CC624" s="314"/>
      <c r="CD624" s="314"/>
      <c r="CE624" s="314"/>
      <c r="CF624" s="314"/>
      <c r="CG624" s="314"/>
      <c r="CH624" s="314"/>
      <c r="CI624" s="314"/>
      <c r="CJ624" s="314"/>
      <c r="CK624" s="314"/>
      <c r="CL624" s="314"/>
      <c r="CM624" s="314"/>
      <c r="CN624" s="314"/>
      <c r="CO624" s="314"/>
      <c r="CP624" s="314"/>
      <c r="CQ624" s="314"/>
      <c r="CR624" s="314"/>
      <c r="CS624" s="314"/>
      <c r="CT624" s="314"/>
      <c r="CU624" s="314"/>
      <c r="CV624" s="314"/>
      <c r="CW624" s="314"/>
      <c r="CX624" s="314"/>
      <c r="CY624" s="314"/>
      <c r="CZ624" s="314"/>
      <c r="DA624" s="314"/>
      <c r="DB624" s="314"/>
      <c r="DC624" s="314"/>
      <c r="DD624" s="314"/>
      <c r="DE624" s="314"/>
      <c r="DF624" s="314"/>
    </row>
    <row r="625" spans="1:110" s="110" customFormat="1">
      <c r="A625" s="314"/>
      <c r="AM625" s="314"/>
      <c r="AN625" s="314"/>
      <c r="AO625" s="314"/>
      <c r="AP625" s="314"/>
      <c r="AQ625" s="314"/>
      <c r="AR625" s="314"/>
      <c r="AS625" s="314"/>
      <c r="AT625" s="314"/>
      <c r="AU625" s="314"/>
      <c r="AV625" s="314"/>
      <c r="AW625" s="314"/>
      <c r="AX625" s="314"/>
      <c r="AY625" s="314"/>
      <c r="AZ625" s="314"/>
      <c r="BA625" s="314"/>
      <c r="BB625" s="314"/>
      <c r="BC625" s="314"/>
      <c r="BD625" s="314"/>
      <c r="BE625" s="314"/>
      <c r="BF625" s="314"/>
      <c r="BG625" s="314"/>
      <c r="BH625" s="314"/>
      <c r="BI625" s="314"/>
      <c r="BJ625" s="314"/>
      <c r="BK625" s="314"/>
      <c r="BL625" s="314"/>
      <c r="BM625" s="314"/>
      <c r="BN625" s="314"/>
      <c r="BO625" s="314"/>
      <c r="BP625" s="314"/>
      <c r="BQ625" s="314"/>
      <c r="BR625" s="314"/>
      <c r="BS625" s="314"/>
      <c r="BT625" s="314"/>
      <c r="BU625" s="314"/>
      <c r="BV625" s="314"/>
      <c r="BW625" s="314"/>
      <c r="BX625" s="314"/>
      <c r="BY625" s="314"/>
      <c r="BZ625" s="314"/>
      <c r="CA625" s="314"/>
      <c r="CB625" s="314"/>
      <c r="CC625" s="314"/>
      <c r="CD625" s="314"/>
      <c r="CE625" s="314"/>
      <c r="CF625" s="314"/>
      <c r="CG625" s="314"/>
      <c r="CH625" s="314"/>
      <c r="CI625" s="314"/>
      <c r="CJ625" s="314"/>
      <c r="CK625" s="314"/>
      <c r="CL625" s="314"/>
      <c r="CM625" s="314"/>
      <c r="CN625" s="314"/>
      <c r="CO625" s="314"/>
      <c r="CP625" s="314"/>
      <c r="CQ625" s="314"/>
      <c r="CR625" s="314"/>
      <c r="CS625" s="314"/>
      <c r="CT625" s="314"/>
      <c r="CU625" s="314"/>
      <c r="CV625" s="314"/>
      <c r="CW625" s="314"/>
      <c r="CX625" s="314"/>
      <c r="CY625" s="314"/>
      <c r="CZ625" s="314"/>
      <c r="DA625" s="314"/>
      <c r="DB625" s="314"/>
      <c r="DC625" s="314"/>
      <c r="DD625" s="314"/>
      <c r="DE625" s="314"/>
      <c r="DF625" s="314"/>
    </row>
    <row r="626" spans="1:110" s="110" customFormat="1">
      <c r="A626" s="314"/>
      <c r="AM626" s="314"/>
      <c r="AN626" s="314"/>
      <c r="AO626" s="314"/>
      <c r="AP626" s="314"/>
      <c r="AQ626" s="314"/>
      <c r="AR626" s="314"/>
      <c r="AS626" s="314"/>
      <c r="AT626" s="314"/>
      <c r="AU626" s="314"/>
      <c r="AV626" s="314"/>
      <c r="AW626" s="314"/>
      <c r="AX626" s="314"/>
      <c r="AY626" s="314"/>
      <c r="AZ626" s="314"/>
      <c r="BA626" s="314"/>
      <c r="BB626" s="314"/>
      <c r="BC626" s="314"/>
      <c r="BD626" s="314"/>
      <c r="BE626" s="314"/>
      <c r="BF626" s="314"/>
      <c r="BG626" s="314"/>
      <c r="BH626" s="314"/>
      <c r="BI626" s="314"/>
      <c r="BJ626" s="314"/>
      <c r="BK626" s="314"/>
      <c r="BL626" s="314"/>
      <c r="BM626" s="314"/>
      <c r="BN626" s="314"/>
      <c r="BO626" s="314"/>
      <c r="BP626" s="314"/>
      <c r="BQ626" s="314"/>
      <c r="BR626" s="314"/>
      <c r="BS626" s="314"/>
      <c r="BT626" s="314"/>
      <c r="BU626" s="314"/>
      <c r="BV626" s="314"/>
      <c r="BW626" s="314"/>
      <c r="BX626" s="314"/>
      <c r="BY626" s="314"/>
      <c r="BZ626" s="314"/>
      <c r="CA626" s="314"/>
      <c r="CB626" s="314"/>
      <c r="CC626" s="314"/>
      <c r="CD626" s="314"/>
      <c r="CE626" s="314"/>
      <c r="CF626" s="314"/>
      <c r="CG626" s="314"/>
      <c r="CH626" s="314"/>
      <c r="CI626" s="314"/>
      <c r="CJ626" s="314"/>
      <c r="CK626" s="314"/>
      <c r="CL626" s="314"/>
      <c r="CM626" s="314"/>
      <c r="CN626" s="314"/>
      <c r="CO626" s="314"/>
      <c r="CP626" s="314"/>
      <c r="CQ626" s="314"/>
      <c r="CR626" s="314"/>
      <c r="CS626" s="314"/>
      <c r="CT626" s="314"/>
      <c r="CU626" s="314"/>
      <c r="CV626" s="314"/>
      <c r="CW626" s="314"/>
      <c r="CX626" s="314"/>
      <c r="CY626" s="314"/>
      <c r="CZ626" s="314"/>
      <c r="DA626" s="314"/>
      <c r="DB626" s="314"/>
      <c r="DC626" s="314"/>
      <c r="DD626" s="314"/>
      <c r="DE626" s="314"/>
      <c r="DF626" s="314"/>
    </row>
    <row r="627" spans="1:110" s="110" customFormat="1">
      <c r="A627" s="314"/>
      <c r="AM627" s="314"/>
      <c r="AN627" s="314"/>
      <c r="AO627" s="314"/>
      <c r="AP627" s="314"/>
      <c r="AQ627" s="314"/>
      <c r="AR627" s="314"/>
      <c r="AS627" s="314"/>
      <c r="AT627" s="314"/>
      <c r="AU627" s="314"/>
      <c r="AV627" s="314"/>
      <c r="AW627" s="314"/>
      <c r="AX627" s="314"/>
      <c r="AY627" s="314"/>
      <c r="AZ627" s="314"/>
      <c r="BA627" s="314"/>
      <c r="BB627" s="314"/>
      <c r="BC627" s="314"/>
      <c r="BD627" s="314"/>
      <c r="BE627" s="314"/>
      <c r="BF627" s="314"/>
      <c r="BG627" s="314"/>
      <c r="BH627" s="314"/>
      <c r="BI627" s="314"/>
      <c r="BJ627" s="314"/>
      <c r="BK627" s="314"/>
      <c r="BL627" s="314"/>
      <c r="BM627" s="314"/>
      <c r="BN627" s="314"/>
      <c r="BO627" s="314"/>
      <c r="BP627" s="314"/>
      <c r="BQ627" s="314"/>
      <c r="BR627" s="314"/>
      <c r="BS627" s="314"/>
      <c r="BT627" s="314"/>
      <c r="BU627" s="314"/>
      <c r="BV627" s="314"/>
      <c r="BW627" s="314"/>
      <c r="BX627" s="314"/>
      <c r="BY627" s="314"/>
      <c r="BZ627" s="314"/>
      <c r="CA627" s="314"/>
      <c r="CB627" s="314"/>
      <c r="CC627" s="314"/>
      <c r="CD627" s="314"/>
      <c r="CE627" s="314"/>
      <c r="CF627" s="314"/>
      <c r="CG627" s="314"/>
      <c r="CH627" s="314"/>
      <c r="CI627" s="314"/>
      <c r="CJ627" s="314"/>
      <c r="CK627" s="314"/>
      <c r="CL627" s="314"/>
      <c r="CM627" s="314"/>
      <c r="CN627" s="314"/>
      <c r="CO627" s="314"/>
      <c r="CP627" s="314"/>
      <c r="CQ627" s="314"/>
      <c r="CR627" s="314"/>
      <c r="CS627" s="314"/>
      <c r="CT627" s="314"/>
      <c r="CU627" s="314"/>
      <c r="CV627" s="314"/>
      <c r="CW627" s="314"/>
      <c r="CX627" s="314"/>
      <c r="CY627" s="314"/>
      <c r="CZ627" s="314"/>
      <c r="DA627" s="314"/>
      <c r="DB627" s="314"/>
      <c r="DC627" s="314"/>
      <c r="DD627" s="314"/>
      <c r="DE627" s="314"/>
      <c r="DF627" s="314"/>
    </row>
    <row r="628" spans="1:110" s="110" customFormat="1">
      <c r="A628" s="314"/>
      <c r="AM628" s="314"/>
      <c r="AN628" s="314"/>
      <c r="AO628" s="314"/>
      <c r="AP628" s="314"/>
      <c r="AQ628" s="314"/>
      <c r="AR628" s="314"/>
      <c r="AS628" s="314"/>
      <c r="AT628" s="314"/>
      <c r="AU628" s="314"/>
      <c r="AV628" s="314"/>
      <c r="AW628" s="314"/>
      <c r="AX628" s="314"/>
      <c r="AY628" s="314"/>
      <c r="AZ628" s="314"/>
      <c r="BA628" s="314"/>
      <c r="BB628" s="314"/>
      <c r="BC628" s="314"/>
      <c r="BD628" s="314"/>
      <c r="BE628" s="314"/>
      <c r="BF628" s="314"/>
      <c r="BG628" s="314"/>
      <c r="BH628" s="314"/>
      <c r="BI628" s="314"/>
      <c r="BJ628" s="314"/>
      <c r="BK628" s="314"/>
      <c r="BL628" s="314"/>
      <c r="BM628" s="314"/>
      <c r="BN628" s="314"/>
      <c r="BO628" s="314"/>
      <c r="BP628" s="314"/>
      <c r="BQ628" s="314"/>
      <c r="BR628" s="314"/>
      <c r="BS628" s="314"/>
      <c r="BT628" s="314"/>
      <c r="BU628" s="314"/>
      <c r="BV628" s="314"/>
      <c r="BW628" s="314"/>
      <c r="BX628" s="314"/>
      <c r="BY628" s="314"/>
      <c r="BZ628" s="314"/>
      <c r="CA628" s="314"/>
      <c r="CB628" s="314"/>
      <c r="CC628" s="314"/>
      <c r="CD628" s="314"/>
      <c r="CE628" s="314"/>
      <c r="CF628" s="314"/>
      <c r="CG628" s="314"/>
      <c r="CH628" s="314"/>
      <c r="CI628" s="314"/>
      <c r="CJ628" s="314"/>
      <c r="CK628" s="314"/>
      <c r="CL628" s="314"/>
      <c r="CM628" s="314"/>
      <c r="CN628" s="314"/>
      <c r="CO628" s="314"/>
      <c r="CP628" s="314"/>
      <c r="CQ628" s="314"/>
      <c r="CR628" s="314"/>
      <c r="CS628" s="314"/>
      <c r="CT628" s="314"/>
      <c r="CU628" s="314"/>
      <c r="CV628" s="314"/>
      <c r="CW628" s="314"/>
      <c r="CX628" s="314"/>
      <c r="CY628" s="314"/>
      <c r="CZ628" s="314"/>
      <c r="DA628" s="314"/>
      <c r="DB628" s="314"/>
      <c r="DC628" s="314"/>
      <c r="DD628" s="314"/>
      <c r="DE628" s="314"/>
      <c r="DF628" s="314"/>
    </row>
    <row r="629" spans="1:110" s="110" customFormat="1">
      <c r="A629" s="314"/>
      <c r="AM629" s="314"/>
      <c r="AN629" s="314"/>
      <c r="AO629" s="314"/>
      <c r="AP629" s="314"/>
      <c r="AQ629" s="314"/>
      <c r="AR629" s="314"/>
      <c r="AS629" s="314"/>
      <c r="AT629" s="314"/>
      <c r="AU629" s="314"/>
      <c r="AV629" s="314"/>
      <c r="AW629" s="314"/>
      <c r="AX629" s="314"/>
      <c r="AY629" s="314"/>
      <c r="AZ629" s="314"/>
      <c r="BA629" s="314"/>
      <c r="BB629" s="314"/>
      <c r="BC629" s="314"/>
      <c r="BD629" s="314"/>
      <c r="BE629" s="314"/>
      <c r="BF629" s="314"/>
      <c r="BG629" s="314"/>
      <c r="BH629" s="314"/>
      <c r="BI629" s="314"/>
      <c r="BJ629" s="314"/>
      <c r="BK629" s="314"/>
      <c r="BL629" s="314"/>
      <c r="BM629" s="314"/>
      <c r="BN629" s="314"/>
      <c r="BO629" s="314"/>
      <c r="BP629" s="314"/>
      <c r="BQ629" s="314"/>
      <c r="BR629" s="314"/>
      <c r="BS629" s="314"/>
      <c r="BT629" s="314"/>
      <c r="BU629" s="314"/>
      <c r="BV629" s="314"/>
      <c r="BW629" s="314"/>
      <c r="BX629" s="314"/>
      <c r="BY629" s="314"/>
      <c r="BZ629" s="314"/>
      <c r="CA629" s="314"/>
      <c r="CB629" s="314"/>
      <c r="CC629" s="314"/>
      <c r="CD629" s="314"/>
      <c r="CE629" s="314"/>
      <c r="CF629" s="314"/>
      <c r="CG629" s="314"/>
      <c r="CH629" s="314"/>
      <c r="CI629" s="314"/>
      <c r="CJ629" s="314"/>
      <c r="CK629" s="314"/>
      <c r="CL629" s="314"/>
      <c r="CM629" s="314"/>
      <c r="CN629" s="314"/>
      <c r="CO629" s="314"/>
      <c r="CP629" s="314"/>
      <c r="CQ629" s="314"/>
      <c r="CR629" s="314"/>
      <c r="CS629" s="314"/>
      <c r="CT629" s="314"/>
      <c r="CU629" s="314"/>
      <c r="CV629" s="314"/>
      <c r="CW629" s="314"/>
      <c r="CX629" s="314"/>
      <c r="CY629" s="314"/>
      <c r="CZ629" s="314"/>
      <c r="DA629" s="314"/>
      <c r="DB629" s="314"/>
      <c r="DC629" s="314"/>
      <c r="DD629" s="314"/>
      <c r="DE629" s="314"/>
      <c r="DF629" s="314"/>
    </row>
    <row r="630" spans="1:110" s="110" customFormat="1">
      <c r="A630" s="314"/>
      <c r="AM630" s="314"/>
      <c r="AN630" s="314"/>
      <c r="AO630" s="314"/>
      <c r="AP630" s="314"/>
      <c r="AQ630" s="314"/>
      <c r="AR630" s="314"/>
      <c r="AS630" s="314"/>
      <c r="AT630" s="314"/>
      <c r="AU630" s="314"/>
      <c r="AV630" s="314"/>
      <c r="AW630" s="314"/>
      <c r="AX630" s="314"/>
      <c r="AY630" s="314"/>
      <c r="AZ630" s="314"/>
      <c r="BA630" s="314"/>
      <c r="BB630" s="314"/>
      <c r="BC630" s="314"/>
      <c r="BD630" s="314"/>
      <c r="BE630" s="314"/>
      <c r="BF630" s="314"/>
      <c r="BG630" s="314"/>
      <c r="BH630" s="314"/>
      <c r="BI630" s="314"/>
      <c r="BJ630" s="314"/>
      <c r="BK630" s="314"/>
      <c r="BL630" s="314"/>
      <c r="BM630" s="314"/>
      <c r="BN630" s="314"/>
      <c r="BO630" s="314"/>
      <c r="BP630" s="314"/>
      <c r="BQ630" s="314"/>
      <c r="BR630" s="314"/>
      <c r="BS630" s="314"/>
      <c r="BT630" s="314"/>
      <c r="BU630" s="314"/>
      <c r="BV630" s="314"/>
      <c r="BW630" s="314"/>
      <c r="BX630" s="314"/>
      <c r="BY630" s="314"/>
      <c r="BZ630" s="314"/>
      <c r="CA630" s="314"/>
      <c r="CB630" s="314"/>
      <c r="CC630" s="314"/>
      <c r="CD630" s="314"/>
      <c r="CE630" s="314"/>
      <c r="CF630" s="314"/>
      <c r="CG630" s="314"/>
      <c r="CH630" s="314"/>
      <c r="CI630" s="314"/>
      <c r="CJ630" s="314"/>
      <c r="CK630" s="314"/>
      <c r="CL630" s="314"/>
      <c r="CM630" s="314"/>
      <c r="CN630" s="314"/>
      <c r="CO630" s="314"/>
      <c r="CP630" s="314"/>
      <c r="CQ630" s="314"/>
      <c r="CR630" s="314"/>
      <c r="CS630" s="314"/>
      <c r="CT630" s="314"/>
      <c r="CU630" s="314"/>
      <c r="CV630" s="314"/>
      <c r="CW630" s="314"/>
      <c r="CX630" s="314"/>
      <c r="CY630" s="314"/>
      <c r="CZ630" s="314"/>
      <c r="DA630" s="314"/>
      <c r="DB630" s="314"/>
      <c r="DC630" s="314"/>
      <c r="DD630" s="314"/>
      <c r="DE630" s="314"/>
      <c r="DF630" s="314"/>
    </row>
    <row r="631" spans="1:110" s="110" customFormat="1">
      <c r="A631" s="314"/>
      <c r="AM631" s="314"/>
      <c r="AN631" s="314"/>
      <c r="AO631" s="314"/>
      <c r="AP631" s="314"/>
      <c r="AQ631" s="314"/>
      <c r="AR631" s="314"/>
      <c r="AS631" s="314"/>
      <c r="AT631" s="314"/>
      <c r="AU631" s="314"/>
      <c r="AV631" s="314"/>
      <c r="AW631" s="314"/>
      <c r="AX631" s="314"/>
      <c r="AY631" s="314"/>
      <c r="AZ631" s="314"/>
      <c r="BA631" s="314"/>
      <c r="BB631" s="314"/>
      <c r="BC631" s="314"/>
      <c r="BD631" s="314"/>
      <c r="BE631" s="314"/>
      <c r="BF631" s="314"/>
      <c r="BG631" s="314"/>
      <c r="BH631" s="314"/>
      <c r="BI631" s="314"/>
      <c r="BJ631" s="314"/>
      <c r="BK631" s="314"/>
      <c r="BL631" s="314"/>
      <c r="BM631" s="314"/>
      <c r="BN631" s="314"/>
      <c r="BO631" s="314"/>
      <c r="BP631" s="314"/>
      <c r="BQ631" s="314"/>
      <c r="BR631" s="314"/>
      <c r="BS631" s="314"/>
      <c r="BT631" s="314"/>
      <c r="BU631" s="314"/>
      <c r="BV631" s="314"/>
      <c r="BW631" s="314"/>
      <c r="BX631" s="314"/>
      <c r="BY631" s="314"/>
      <c r="BZ631" s="314"/>
      <c r="CA631" s="314"/>
      <c r="CB631" s="314"/>
      <c r="CC631" s="314"/>
      <c r="CD631" s="314"/>
      <c r="CE631" s="314"/>
      <c r="CF631" s="314"/>
      <c r="CG631" s="314"/>
      <c r="CH631" s="314"/>
      <c r="CI631" s="314"/>
      <c r="CJ631" s="314"/>
      <c r="CK631" s="314"/>
      <c r="CL631" s="314"/>
      <c r="CM631" s="314"/>
      <c r="CN631" s="314"/>
      <c r="CO631" s="314"/>
      <c r="CP631" s="314"/>
      <c r="CQ631" s="314"/>
      <c r="CR631" s="314"/>
      <c r="CS631" s="314"/>
      <c r="CT631" s="314"/>
      <c r="CU631" s="314"/>
      <c r="CV631" s="314"/>
      <c r="CW631" s="314"/>
      <c r="CX631" s="314"/>
      <c r="CY631" s="314"/>
      <c r="CZ631" s="314"/>
      <c r="DA631" s="314"/>
      <c r="DB631" s="314"/>
      <c r="DC631" s="314"/>
      <c r="DD631" s="314"/>
      <c r="DE631" s="314"/>
      <c r="DF631" s="314"/>
    </row>
    <row r="632" spans="1:110" s="110" customFormat="1">
      <c r="A632" s="314"/>
      <c r="AM632" s="314"/>
      <c r="AN632" s="314"/>
      <c r="AO632" s="314"/>
      <c r="AP632" s="314"/>
      <c r="AQ632" s="314"/>
      <c r="AR632" s="314"/>
      <c r="AS632" s="314"/>
      <c r="AT632" s="314"/>
      <c r="AU632" s="314"/>
      <c r="AV632" s="314"/>
      <c r="AW632" s="314"/>
      <c r="AX632" s="314"/>
      <c r="AY632" s="314"/>
      <c r="AZ632" s="314"/>
      <c r="BA632" s="314"/>
      <c r="BB632" s="314"/>
      <c r="BC632" s="314"/>
      <c r="BD632" s="314"/>
      <c r="BE632" s="314"/>
      <c r="BF632" s="314"/>
      <c r="BG632" s="314"/>
      <c r="BH632" s="314"/>
      <c r="BI632" s="314"/>
      <c r="BJ632" s="314"/>
      <c r="BK632" s="314"/>
      <c r="BL632" s="314"/>
      <c r="BM632" s="314"/>
      <c r="BN632" s="314"/>
      <c r="BO632" s="314"/>
      <c r="BP632" s="314"/>
      <c r="BQ632" s="314"/>
      <c r="BR632" s="314"/>
      <c r="BS632" s="314"/>
      <c r="BT632" s="314"/>
      <c r="BU632" s="314"/>
      <c r="BV632" s="314"/>
      <c r="BW632" s="314"/>
      <c r="BX632" s="314"/>
      <c r="BY632" s="314"/>
      <c r="BZ632" s="314"/>
      <c r="CA632" s="314"/>
      <c r="CB632" s="314"/>
      <c r="CC632" s="314"/>
      <c r="CD632" s="314"/>
      <c r="CE632" s="314"/>
      <c r="CF632" s="314"/>
      <c r="CG632" s="314"/>
      <c r="CH632" s="314"/>
      <c r="CI632" s="314"/>
      <c r="CJ632" s="314"/>
      <c r="CK632" s="314"/>
      <c r="CL632" s="314"/>
      <c r="CM632" s="314"/>
      <c r="CN632" s="314"/>
      <c r="CO632" s="314"/>
      <c r="CP632" s="314"/>
      <c r="CQ632" s="314"/>
      <c r="CR632" s="314"/>
      <c r="CS632" s="314"/>
      <c r="CT632" s="314"/>
      <c r="CU632" s="314"/>
      <c r="CV632" s="314"/>
      <c r="CW632" s="314"/>
      <c r="CX632" s="314"/>
      <c r="CY632" s="314"/>
      <c r="CZ632" s="314"/>
      <c r="DA632" s="314"/>
      <c r="DB632" s="314"/>
      <c r="DC632" s="314"/>
      <c r="DD632" s="314"/>
      <c r="DE632" s="314"/>
      <c r="DF632" s="314"/>
    </row>
    <row r="633" spans="1:110" s="110" customFormat="1">
      <c r="A633" s="314"/>
      <c r="AM633" s="314"/>
      <c r="AN633" s="314"/>
      <c r="AO633" s="314"/>
      <c r="AP633" s="314"/>
      <c r="AQ633" s="314"/>
      <c r="AR633" s="314"/>
      <c r="AS633" s="314"/>
      <c r="AT633" s="314"/>
      <c r="AU633" s="314"/>
      <c r="AV633" s="314"/>
      <c r="AW633" s="314"/>
      <c r="AX633" s="314"/>
      <c r="AY633" s="314"/>
      <c r="AZ633" s="314"/>
      <c r="BA633" s="314"/>
      <c r="BB633" s="314"/>
      <c r="BC633" s="314"/>
      <c r="BD633" s="314"/>
      <c r="BE633" s="314"/>
      <c r="BF633" s="314"/>
      <c r="BG633" s="314"/>
      <c r="BH633" s="314"/>
      <c r="BI633" s="314"/>
      <c r="BJ633" s="314"/>
      <c r="BK633" s="314"/>
      <c r="BL633" s="314"/>
      <c r="BM633" s="314"/>
      <c r="BN633" s="314"/>
      <c r="BO633" s="314"/>
      <c r="BP633" s="314"/>
      <c r="BQ633" s="314"/>
      <c r="BR633" s="314"/>
      <c r="BS633" s="314"/>
      <c r="BT633" s="314"/>
      <c r="BU633" s="314"/>
      <c r="BV633" s="314"/>
      <c r="BW633" s="314"/>
      <c r="BX633" s="314"/>
      <c r="BY633" s="314"/>
      <c r="BZ633" s="314"/>
      <c r="CA633" s="314"/>
      <c r="CB633" s="314"/>
      <c r="CC633" s="314"/>
      <c r="CD633" s="314"/>
      <c r="CE633" s="314"/>
      <c r="CF633" s="314"/>
      <c r="CG633" s="314"/>
      <c r="CH633" s="314"/>
      <c r="CI633" s="314"/>
      <c r="CJ633" s="314"/>
      <c r="CK633" s="314"/>
      <c r="CL633" s="314"/>
      <c r="CM633" s="314"/>
      <c r="CN633" s="314"/>
      <c r="CO633" s="314"/>
      <c r="CP633" s="314"/>
      <c r="CQ633" s="314"/>
      <c r="CR633" s="314"/>
      <c r="CS633" s="314"/>
      <c r="CT633" s="314"/>
      <c r="CU633" s="314"/>
      <c r="CV633" s="314"/>
      <c r="CW633" s="314"/>
      <c r="CX633" s="314"/>
      <c r="CY633" s="314"/>
      <c r="CZ633" s="314"/>
      <c r="DA633" s="314"/>
      <c r="DB633" s="314"/>
      <c r="DC633" s="314"/>
      <c r="DD633" s="314"/>
      <c r="DE633" s="314"/>
      <c r="DF633" s="314"/>
    </row>
    <row r="634" spans="1:110" s="110" customFormat="1">
      <c r="A634" s="314"/>
      <c r="AM634" s="314"/>
      <c r="AN634" s="314"/>
      <c r="AO634" s="314"/>
      <c r="AP634" s="314"/>
      <c r="AQ634" s="314"/>
      <c r="AR634" s="314"/>
      <c r="AS634" s="314"/>
      <c r="AT634" s="314"/>
      <c r="AU634" s="314"/>
      <c r="AV634" s="314"/>
      <c r="AW634" s="314"/>
      <c r="AX634" s="314"/>
      <c r="AY634" s="314"/>
      <c r="AZ634" s="314"/>
      <c r="BA634" s="314"/>
      <c r="BB634" s="314"/>
      <c r="BC634" s="314"/>
      <c r="BD634" s="314"/>
      <c r="BE634" s="314"/>
      <c r="BF634" s="314"/>
      <c r="BG634" s="314"/>
      <c r="BH634" s="314"/>
      <c r="BI634" s="314"/>
      <c r="BJ634" s="314"/>
      <c r="BK634" s="314"/>
      <c r="BL634" s="314"/>
      <c r="BM634" s="314"/>
      <c r="BN634" s="314"/>
      <c r="BO634" s="314"/>
      <c r="BP634" s="314"/>
      <c r="BQ634" s="314"/>
      <c r="BR634" s="314"/>
      <c r="BS634" s="314"/>
      <c r="BT634" s="314"/>
      <c r="BU634" s="314"/>
      <c r="BV634" s="314"/>
      <c r="BW634" s="314"/>
      <c r="BX634" s="314"/>
      <c r="BY634" s="314"/>
      <c r="BZ634" s="314"/>
      <c r="CA634" s="314"/>
      <c r="CB634" s="314"/>
      <c r="CC634" s="314"/>
      <c r="CD634" s="314"/>
      <c r="CE634" s="314"/>
      <c r="CF634" s="314"/>
      <c r="CG634" s="314"/>
      <c r="CH634" s="314"/>
      <c r="CI634" s="314"/>
      <c r="CJ634" s="314"/>
      <c r="CK634" s="314"/>
      <c r="CL634" s="314"/>
      <c r="CM634" s="314"/>
      <c r="CN634" s="314"/>
      <c r="CO634" s="314"/>
      <c r="CP634" s="314"/>
      <c r="CQ634" s="314"/>
      <c r="CR634" s="314"/>
      <c r="CS634" s="314"/>
      <c r="CT634" s="314"/>
      <c r="CU634" s="314"/>
      <c r="CV634" s="314"/>
      <c r="CW634" s="314"/>
      <c r="CX634" s="314"/>
      <c r="CY634" s="314"/>
      <c r="CZ634" s="314"/>
      <c r="DA634" s="314"/>
      <c r="DB634" s="314"/>
      <c r="DC634" s="314"/>
      <c r="DD634" s="314"/>
      <c r="DE634" s="314"/>
      <c r="DF634" s="314"/>
    </row>
    <row r="635" spans="1:110" s="110" customFormat="1">
      <c r="A635" s="314"/>
      <c r="AM635" s="314"/>
      <c r="AN635" s="314"/>
      <c r="AO635" s="314"/>
      <c r="AP635" s="314"/>
      <c r="AQ635" s="314"/>
      <c r="AR635" s="314"/>
      <c r="AS635" s="314"/>
      <c r="AT635" s="314"/>
      <c r="AU635" s="314"/>
      <c r="AV635" s="314"/>
      <c r="AW635" s="314"/>
      <c r="AX635" s="314"/>
      <c r="AY635" s="314"/>
      <c r="AZ635" s="314"/>
      <c r="BA635" s="314"/>
      <c r="BB635" s="314"/>
      <c r="BC635" s="314"/>
      <c r="BD635" s="314"/>
      <c r="BE635" s="314"/>
      <c r="BF635" s="314"/>
      <c r="BG635" s="314"/>
      <c r="BH635" s="314"/>
      <c r="BI635" s="314"/>
      <c r="BJ635" s="314"/>
      <c r="BK635" s="314"/>
      <c r="BL635" s="314"/>
      <c r="BM635" s="314"/>
      <c r="BN635" s="314"/>
      <c r="BO635" s="314"/>
      <c r="BP635" s="314"/>
      <c r="BQ635" s="314"/>
      <c r="BR635" s="314"/>
      <c r="BS635" s="314"/>
      <c r="BT635" s="314"/>
      <c r="BU635" s="314"/>
      <c r="BV635" s="314"/>
      <c r="BW635" s="314"/>
      <c r="BX635" s="314"/>
      <c r="BY635" s="314"/>
      <c r="BZ635" s="314"/>
      <c r="CA635" s="314"/>
      <c r="CB635" s="314"/>
      <c r="CC635" s="314"/>
      <c r="CD635" s="314"/>
      <c r="CE635" s="314"/>
      <c r="CF635" s="314"/>
      <c r="CG635" s="314"/>
      <c r="CH635" s="314"/>
      <c r="CI635" s="314"/>
      <c r="CJ635" s="314"/>
      <c r="CK635" s="314"/>
      <c r="CL635" s="314"/>
      <c r="CM635" s="314"/>
      <c r="CN635" s="314"/>
      <c r="CO635" s="314"/>
      <c r="CP635" s="314"/>
      <c r="CQ635" s="314"/>
      <c r="CR635" s="314"/>
      <c r="CS635" s="314"/>
      <c r="CT635" s="314"/>
      <c r="CU635" s="314"/>
      <c r="CV635" s="314"/>
      <c r="CW635" s="314"/>
      <c r="CX635" s="314"/>
      <c r="CY635" s="314"/>
      <c r="CZ635" s="314"/>
      <c r="DA635" s="314"/>
      <c r="DB635" s="314"/>
      <c r="DC635" s="314"/>
      <c r="DD635" s="314"/>
      <c r="DE635" s="314"/>
      <c r="DF635" s="314"/>
    </row>
    <row r="636" spans="1:110" s="110" customFormat="1">
      <c r="A636" s="314"/>
      <c r="AM636" s="314"/>
      <c r="AN636" s="314"/>
      <c r="AO636" s="314"/>
      <c r="AP636" s="314"/>
      <c r="AQ636" s="314"/>
      <c r="AR636" s="314"/>
      <c r="AS636" s="314"/>
      <c r="AT636" s="314"/>
      <c r="AU636" s="314"/>
      <c r="AV636" s="314"/>
      <c r="AW636" s="314"/>
      <c r="AX636" s="314"/>
      <c r="AY636" s="314"/>
      <c r="AZ636" s="314"/>
      <c r="BA636" s="314"/>
      <c r="BB636" s="314"/>
      <c r="BC636" s="314"/>
      <c r="BD636" s="314"/>
      <c r="BE636" s="314"/>
      <c r="BF636" s="314"/>
      <c r="BG636" s="314"/>
      <c r="BH636" s="314"/>
      <c r="BI636" s="314"/>
      <c r="BJ636" s="314"/>
      <c r="BK636" s="314"/>
      <c r="BL636" s="314"/>
      <c r="BM636" s="314"/>
      <c r="BN636" s="314"/>
      <c r="BO636" s="314"/>
      <c r="BP636" s="314"/>
      <c r="BQ636" s="314"/>
      <c r="BR636" s="314"/>
      <c r="BS636" s="314"/>
      <c r="BT636" s="314"/>
      <c r="BU636" s="314"/>
      <c r="BV636" s="314"/>
      <c r="BW636" s="314"/>
      <c r="BX636" s="314"/>
      <c r="BY636" s="314"/>
      <c r="BZ636" s="314"/>
      <c r="CA636" s="314"/>
      <c r="CB636" s="314"/>
      <c r="CC636" s="314"/>
      <c r="CD636" s="314"/>
      <c r="CE636" s="314"/>
      <c r="CF636" s="314"/>
      <c r="CG636" s="314"/>
      <c r="CH636" s="314"/>
      <c r="CI636" s="314"/>
      <c r="CJ636" s="314"/>
      <c r="CK636" s="314"/>
      <c r="CL636" s="314"/>
      <c r="CM636" s="314"/>
      <c r="CN636" s="314"/>
      <c r="CO636" s="314"/>
      <c r="CP636" s="314"/>
      <c r="CQ636" s="314"/>
      <c r="CR636" s="314"/>
      <c r="CS636" s="314"/>
      <c r="CT636" s="314"/>
      <c r="CU636" s="314"/>
      <c r="CV636" s="314"/>
      <c r="CW636" s="314"/>
      <c r="CX636" s="314"/>
      <c r="CY636" s="314"/>
      <c r="CZ636" s="314"/>
      <c r="DA636" s="314"/>
      <c r="DB636" s="314"/>
      <c r="DC636" s="314"/>
      <c r="DD636" s="314"/>
      <c r="DE636" s="314"/>
      <c r="DF636" s="314"/>
    </row>
    <row r="637" spans="1:110" s="110" customFormat="1">
      <c r="A637" s="314"/>
      <c r="AM637" s="314"/>
      <c r="AN637" s="314"/>
      <c r="AO637" s="314"/>
      <c r="AP637" s="314"/>
      <c r="AQ637" s="314"/>
      <c r="AR637" s="314"/>
      <c r="AS637" s="314"/>
      <c r="AT637" s="314"/>
      <c r="AU637" s="314"/>
      <c r="AV637" s="314"/>
      <c r="AW637" s="314"/>
      <c r="AX637" s="314"/>
      <c r="AY637" s="314"/>
      <c r="AZ637" s="314"/>
      <c r="BA637" s="314"/>
      <c r="BB637" s="314"/>
      <c r="BC637" s="314"/>
      <c r="BD637" s="314"/>
      <c r="BE637" s="314"/>
      <c r="BF637" s="314"/>
      <c r="BG637" s="314"/>
      <c r="BH637" s="314"/>
      <c r="BI637" s="314"/>
      <c r="BJ637" s="314"/>
      <c r="BK637" s="314"/>
      <c r="BL637" s="314"/>
      <c r="BM637" s="314"/>
      <c r="BN637" s="314"/>
      <c r="BO637" s="314"/>
      <c r="BP637" s="314"/>
      <c r="BQ637" s="314"/>
      <c r="BR637" s="314"/>
      <c r="BS637" s="314"/>
      <c r="BT637" s="314"/>
      <c r="BU637" s="314"/>
      <c r="BV637" s="314"/>
      <c r="BW637" s="314"/>
      <c r="BX637" s="314"/>
      <c r="BY637" s="314"/>
      <c r="BZ637" s="314"/>
      <c r="CA637" s="314"/>
      <c r="CB637" s="314"/>
      <c r="CC637" s="314"/>
      <c r="CD637" s="314"/>
      <c r="CE637" s="314"/>
      <c r="CF637" s="314"/>
      <c r="CG637" s="314"/>
      <c r="CH637" s="314"/>
      <c r="CI637" s="314"/>
      <c r="CJ637" s="314"/>
      <c r="CK637" s="314"/>
      <c r="CL637" s="314"/>
      <c r="CM637" s="314"/>
      <c r="CN637" s="314"/>
      <c r="CO637" s="314"/>
      <c r="CP637" s="314"/>
      <c r="CQ637" s="314"/>
      <c r="CR637" s="314"/>
      <c r="CS637" s="314"/>
      <c r="CT637" s="314"/>
      <c r="CU637" s="314"/>
      <c r="CV637" s="314"/>
      <c r="CW637" s="314"/>
      <c r="CX637" s="314"/>
      <c r="CY637" s="314"/>
      <c r="CZ637" s="314"/>
      <c r="DA637" s="314"/>
      <c r="DB637" s="314"/>
      <c r="DC637" s="314"/>
      <c r="DD637" s="314"/>
      <c r="DE637" s="314"/>
      <c r="DF637" s="314"/>
    </row>
    <row r="638" spans="1:110" s="110" customFormat="1">
      <c r="A638" s="314"/>
      <c r="AM638" s="314"/>
      <c r="AN638" s="314"/>
      <c r="AO638" s="314"/>
      <c r="AP638" s="314"/>
      <c r="AQ638" s="314"/>
      <c r="AR638" s="314"/>
      <c r="AS638" s="314"/>
      <c r="AT638" s="314"/>
      <c r="AU638" s="314"/>
      <c r="AV638" s="314"/>
      <c r="AW638" s="314"/>
      <c r="AX638" s="314"/>
      <c r="AY638" s="314"/>
      <c r="AZ638" s="314"/>
      <c r="BA638" s="314"/>
      <c r="BB638" s="314"/>
      <c r="BC638" s="314"/>
      <c r="BD638" s="314"/>
      <c r="BE638" s="314"/>
      <c r="BF638" s="314"/>
      <c r="BG638" s="314"/>
      <c r="BH638" s="314"/>
      <c r="BI638" s="314"/>
      <c r="BJ638" s="314"/>
      <c r="BK638" s="314"/>
      <c r="BL638" s="314"/>
      <c r="BM638" s="314"/>
      <c r="BN638" s="314"/>
      <c r="BO638" s="314"/>
      <c r="BP638" s="314"/>
      <c r="BQ638" s="314"/>
      <c r="BR638" s="314"/>
      <c r="BS638" s="314"/>
      <c r="BT638" s="314"/>
      <c r="BU638" s="314"/>
      <c r="BV638" s="314"/>
      <c r="BW638" s="314"/>
      <c r="BX638" s="314"/>
      <c r="BY638" s="314"/>
      <c r="BZ638" s="314"/>
      <c r="CA638" s="314"/>
      <c r="CB638" s="314"/>
      <c r="CC638" s="314"/>
      <c r="CD638" s="314"/>
      <c r="CE638" s="314"/>
      <c r="CF638" s="314"/>
      <c r="CG638" s="314"/>
      <c r="CH638" s="314"/>
      <c r="CI638" s="314"/>
      <c r="CJ638" s="314"/>
      <c r="CK638" s="314"/>
      <c r="CL638" s="314"/>
      <c r="CM638" s="314"/>
      <c r="CN638" s="314"/>
      <c r="CO638" s="314"/>
      <c r="CP638" s="314"/>
      <c r="CQ638" s="314"/>
      <c r="CR638" s="314"/>
      <c r="CS638" s="314"/>
      <c r="CT638" s="314"/>
      <c r="CU638" s="314"/>
      <c r="CV638" s="314"/>
      <c r="CW638" s="314"/>
      <c r="CX638" s="314"/>
      <c r="CY638" s="314"/>
      <c r="CZ638" s="314"/>
      <c r="DA638" s="314"/>
      <c r="DB638" s="314"/>
      <c r="DC638" s="314"/>
      <c r="DD638" s="314"/>
      <c r="DE638" s="314"/>
      <c r="DF638" s="314"/>
    </row>
    <row r="639" spans="1:110" s="110" customFormat="1">
      <c r="A639" s="314"/>
      <c r="AM639" s="314"/>
      <c r="AN639" s="314"/>
      <c r="AO639" s="314"/>
      <c r="AP639" s="314"/>
      <c r="AQ639" s="314"/>
      <c r="AR639" s="314"/>
      <c r="AS639" s="314"/>
      <c r="AT639" s="314"/>
      <c r="AU639" s="314"/>
      <c r="AV639" s="314"/>
      <c r="AW639" s="314"/>
      <c r="AX639" s="314"/>
      <c r="AY639" s="314"/>
      <c r="AZ639" s="314"/>
      <c r="BA639" s="314"/>
      <c r="BB639" s="314"/>
      <c r="BC639" s="314"/>
      <c r="BD639" s="314"/>
      <c r="BE639" s="314"/>
      <c r="BF639" s="314"/>
      <c r="BG639" s="314"/>
      <c r="BH639" s="314"/>
      <c r="BI639" s="314"/>
      <c r="BJ639" s="314"/>
      <c r="BK639" s="314"/>
      <c r="BL639" s="314"/>
      <c r="BM639" s="314"/>
      <c r="BN639" s="314"/>
      <c r="BO639" s="314"/>
      <c r="BP639" s="314"/>
      <c r="BQ639" s="314"/>
      <c r="BR639" s="314"/>
      <c r="BS639" s="314"/>
      <c r="BT639" s="314"/>
      <c r="BU639" s="314"/>
      <c r="BV639" s="314"/>
      <c r="BW639" s="314"/>
      <c r="BX639" s="314"/>
      <c r="BY639" s="314"/>
      <c r="BZ639" s="314"/>
      <c r="CA639" s="314"/>
      <c r="CB639" s="314"/>
      <c r="CC639" s="314"/>
      <c r="CD639" s="314"/>
      <c r="CE639" s="314"/>
      <c r="CF639" s="314"/>
      <c r="CG639" s="314"/>
      <c r="CH639" s="314"/>
      <c r="CI639" s="314"/>
      <c r="CJ639" s="314"/>
      <c r="CK639" s="314"/>
      <c r="CL639" s="314"/>
      <c r="CM639" s="314"/>
      <c r="CN639" s="314"/>
      <c r="CO639" s="314"/>
      <c r="CP639" s="314"/>
      <c r="CQ639" s="314"/>
      <c r="CR639" s="314"/>
      <c r="CS639" s="314"/>
      <c r="CT639" s="314"/>
      <c r="CU639" s="314"/>
      <c r="CV639" s="314"/>
      <c r="CW639" s="314"/>
      <c r="CX639" s="314"/>
      <c r="CY639" s="314"/>
      <c r="CZ639" s="314"/>
      <c r="DA639" s="314"/>
      <c r="DB639" s="314"/>
      <c r="DC639" s="314"/>
      <c r="DD639" s="314"/>
      <c r="DE639" s="314"/>
      <c r="DF639" s="314"/>
    </row>
    <row r="640" spans="1:110" s="110" customFormat="1">
      <c r="A640" s="314"/>
      <c r="AM640" s="314"/>
      <c r="AN640" s="314"/>
      <c r="AO640" s="314"/>
      <c r="AP640" s="314"/>
      <c r="AQ640" s="314"/>
      <c r="AR640" s="314"/>
      <c r="AS640" s="314"/>
      <c r="AT640" s="314"/>
      <c r="AU640" s="314"/>
      <c r="AV640" s="314"/>
      <c r="AW640" s="314"/>
      <c r="AX640" s="314"/>
      <c r="AY640" s="314"/>
      <c r="AZ640" s="314"/>
      <c r="BA640" s="314"/>
      <c r="BB640" s="314"/>
      <c r="BC640" s="314"/>
      <c r="BD640" s="314"/>
      <c r="BE640" s="314"/>
      <c r="BF640" s="314"/>
      <c r="BG640" s="314"/>
      <c r="BH640" s="314"/>
      <c r="BI640" s="314"/>
      <c r="BJ640" s="314"/>
      <c r="BK640" s="314"/>
      <c r="BL640" s="314"/>
      <c r="BM640" s="314"/>
      <c r="BN640" s="314"/>
      <c r="BO640" s="314"/>
      <c r="BP640" s="314"/>
      <c r="BQ640" s="314"/>
      <c r="BR640" s="314"/>
      <c r="BS640" s="314"/>
      <c r="BT640" s="314"/>
      <c r="BU640" s="314"/>
      <c r="BV640" s="314"/>
      <c r="BW640" s="314"/>
      <c r="BX640" s="314"/>
      <c r="BY640" s="314"/>
      <c r="BZ640" s="314"/>
      <c r="CA640" s="314"/>
      <c r="CB640" s="314"/>
      <c r="CC640" s="314"/>
      <c r="CD640" s="314"/>
      <c r="CE640" s="314"/>
      <c r="CF640" s="314"/>
      <c r="CG640" s="314"/>
      <c r="CH640" s="314"/>
      <c r="CI640" s="314"/>
      <c r="CJ640" s="314"/>
      <c r="CK640" s="314"/>
      <c r="CL640" s="314"/>
      <c r="CM640" s="314"/>
      <c r="CN640" s="314"/>
      <c r="CO640" s="314"/>
      <c r="CP640" s="314"/>
      <c r="CQ640" s="314"/>
      <c r="CR640" s="314"/>
      <c r="CS640" s="314"/>
      <c r="CT640" s="314"/>
      <c r="CU640" s="314"/>
      <c r="CV640" s="314"/>
      <c r="CW640" s="314"/>
      <c r="CX640" s="314"/>
      <c r="CY640" s="314"/>
      <c r="CZ640" s="314"/>
      <c r="DA640" s="314"/>
      <c r="DB640" s="314"/>
      <c r="DC640" s="314"/>
      <c r="DD640" s="314"/>
      <c r="DE640" s="314"/>
      <c r="DF640" s="314"/>
    </row>
    <row r="641" spans="1:110" s="110" customFormat="1">
      <c r="A641" s="314"/>
      <c r="AM641" s="314"/>
      <c r="AN641" s="314"/>
      <c r="AO641" s="314"/>
      <c r="AP641" s="314"/>
      <c r="AQ641" s="314"/>
      <c r="AR641" s="314"/>
      <c r="AS641" s="314"/>
      <c r="AT641" s="314"/>
      <c r="AU641" s="314"/>
      <c r="AV641" s="314"/>
      <c r="AW641" s="314"/>
      <c r="AX641" s="314"/>
      <c r="AY641" s="314"/>
      <c r="AZ641" s="314"/>
      <c r="BA641" s="314"/>
      <c r="BB641" s="314"/>
      <c r="BC641" s="314"/>
      <c r="BD641" s="314"/>
      <c r="BE641" s="314"/>
      <c r="BF641" s="314"/>
      <c r="BG641" s="314"/>
      <c r="BH641" s="314"/>
      <c r="BI641" s="314"/>
      <c r="BJ641" s="314"/>
      <c r="BK641" s="314"/>
      <c r="BL641" s="314"/>
      <c r="BM641" s="314"/>
      <c r="BN641" s="314"/>
      <c r="BO641" s="314"/>
      <c r="BP641" s="314"/>
      <c r="BQ641" s="314"/>
      <c r="BR641" s="314"/>
      <c r="BS641" s="314"/>
      <c r="BT641" s="314"/>
      <c r="BU641" s="314"/>
      <c r="BV641" s="314"/>
      <c r="BW641" s="314"/>
      <c r="BX641" s="314"/>
      <c r="BY641" s="314"/>
      <c r="BZ641" s="314"/>
      <c r="CA641" s="314"/>
      <c r="CB641" s="314"/>
      <c r="CC641" s="314"/>
      <c r="CD641" s="314"/>
      <c r="CE641" s="314"/>
      <c r="CF641" s="314"/>
      <c r="CG641" s="314"/>
      <c r="CH641" s="314"/>
      <c r="CI641" s="314"/>
      <c r="CJ641" s="314"/>
      <c r="CK641" s="314"/>
      <c r="CL641" s="314"/>
      <c r="CM641" s="314"/>
      <c r="CN641" s="314"/>
      <c r="CO641" s="314"/>
      <c r="CP641" s="314"/>
      <c r="CQ641" s="314"/>
      <c r="CR641" s="314"/>
      <c r="CS641" s="314"/>
      <c r="CT641" s="314"/>
      <c r="CU641" s="314"/>
      <c r="CV641" s="314"/>
      <c r="CW641" s="314"/>
      <c r="CX641" s="314"/>
      <c r="CY641" s="314"/>
      <c r="CZ641" s="314"/>
      <c r="DA641" s="314"/>
      <c r="DB641" s="314"/>
      <c r="DC641" s="314"/>
      <c r="DD641" s="314"/>
      <c r="DE641" s="314"/>
      <c r="DF641" s="314"/>
    </row>
    <row r="642" spans="1:110" s="110" customFormat="1">
      <c r="A642" s="314"/>
      <c r="AM642" s="314"/>
      <c r="AN642" s="314"/>
      <c r="AO642" s="314"/>
      <c r="AP642" s="314"/>
      <c r="AQ642" s="314"/>
      <c r="AR642" s="314"/>
      <c r="AS642" s="314"/>
      <c r="AT642" s="314"/>
      <c r="AU642" s="314"/>
      <c r="AV642" s="314"/>
      <c r="AW642" s="314"/>
      <c r="AX642" s="314"/>
      <c r="AY642" s="314"/>
      <c r="AZ642" s="314"/>
      <c r="BA642" s="314"/>
      <c r="BB642" s="314"/>
      <c r="BC642" s="314"/>
      <c r="BD642" s="314"/>
      <c r="BE642" s="314"/>
      <c r="BF642" s="314"/>
      <c r="BG642" s="314"/>
      <c r="BH642" s="314"/>
      <c r="BI642" s="314"/>
      <c r="BJ642" s="314"/>
      <c r="BK642" s="314"/>
      <c r="BL642" s="314"/>
      <c r="BM642" s="314"/>
      <c r="BN642" s="314"/>
      <c r="BO642" s="314"/>
      <c r="BP642" s="314"/>
      <c r="BQ642" s="314"/>
      <c r="BR642" s="314"/>
      <c r="BS642" s="314"/>
      <c r="BT642" s="314"/>
      <c r="BU642" s="314"/>
      <c r="BV642" s="314"/>
      <c r="BW642" s="314"/>
      <c r="BX642" s="314"/>
      <c r="BY642" s="314"/>
      <c r="BZ642" s="314"/>
      <c r="CA642" s="314"/>
      <c r="CB642" s="314"/>
      <c r="CC642" s="314"/>
      <c r="CD642" s="314"/>
      <c r="CE642" s="314"/>
      <c r="CF642" s="314"/>
      <c r="CG642" s="314"/>
      <c r="CH642" s="314"/>
      <c r="CI642" s="314"/>
      <c r="CJ642" s="314"/>
      <c r="CK642" s="314"/>
      <c r="CL642" s="314"/>
      <c r="CM642" s="314"/>
      <c r="CN642" s="314"/>
      <c r="CO642" s="314"/>
      <c r="CP642" s="314"/>
      <c r="CQ642" s="314"/>
      <c r="CR642" s="314"/>
      <c r="CS642" s="314"/>
      <c r="CT642" s="314"/>
      <c r="CU642" s="314"/>
      <c r="CV642" s="314"/>
      <c r="CW642" s="314"/>
      <c r="CX642" s="314"/>
      <c r="CY642" s="314"/>
      <c r="CZ642" s="314"/>
      <c r="DA642" s="314"/>
      <c r="DB642" s="314"/>
      <c r="DC642" s="314"/>
      <c r="DD642" s="314"/>
      <c r="DE642" s="314"/>
      <c r="DF642" s="314"/>
    </row>
    <row r="643" spans="1:110" s="110" customFormat="1">
      <c r="A643" s="314"/>
      <c r="AM643" s="314"/>
      <c r="AN643" s="314"/>
      <c r="AO643" s="314"/>
      <c r="AP643" s="314"/>
      <c r="AQ643" s="314"/>
      <c r="AR643" s="314"/>
      <c r="AS643" s="314"/>
      <c r="AT643" s="314"/>
      <c r="AU643" s="314"/>
      <c r="AV643" s="314"/>
      <c r="AW643" s="314"/>
      <c r="AX643" s="314"/>
      <c r="AY643" s="314"/>
      <c r="AZ643" s="314"/>
      <c r="BA643" s="314"/>
      <c r="BB643" s="314"/>
      <c r="BC643" s="314"/>
      <c r="BD643" s="314"/>
      <c r="BE643" s="314"/>
      <c r="BF643" s="314"/>
      <c r="BG643" s="314"/>
      <c r="BH643" s="314"/>
      <c r="BI643" s="314"/>
      <c r="BJ643" s="314"/>
      <c r="BK643" s="314"/>
      <c r="BL643" s="314"/>
      <c r="BM643" s="314"/>
      <c r="BN643" s="314"/>
      <c r="BO643" s="314"/>
      <c r="BP643" s="314"/>
      <c r="BQ643" s="314"/>
      <c r="BR643" s="314"/>
      <c r="BS643" s="314"/>
      <c r="BT643" s="314"/>
      <c r="BU643" s="314"/>
      <c r="BV643" s="314"/>
      <c r="BW643" s="314"/>
      <c r="BX643" s="314"/>
      <c r="BY643" s="314"/>
      <c r="BZ643" s="314"/>
      <c r="CA643" s="314"/>
      <c r="CB643" s="314"/>
      <c r="CC643" s="314"/>
      <c r="CD643" s="314"/>
      <c r="CE643" s="314"/>
      <c r="CF643" s="314"/>
      <c r="CG643" s="314"/>
      <c r="CH643" s="314"/>
      <c r="CI643" s="314"/>
      <c r="CJ643" s="314"/>
      <c r="CK643" s="314"/>
      <c r="CL643" s="314"/>
      <c r="CM643" s="314"/>
      <c r="CN643" s="314"/>
      <c r="CO643" s="314"/>
      <c r="CP643" s="314"/>
      <c r="CQ643" s="314"/>
      <c r="CR643" s="314"/>
      <c r="CS643" s="314"/>
      <c r="CT643" s="314"/>
      <c r="CU643" s="314"/>
      <c r="CV643" s="314"/>
      <c r="CW643" s="314"/>
      <c r="CX643" s="314"/>
      <c r="CY643" s="314"/>
      <c r="CZ643" s="314"/>
      <c r="DA643" s="314"/>
      <c r="DB643" s="314"/>
      <c r="DC643" s="314"/>
      <c r="DD643" s="314"/>
      <c r="DE643" s="314"/>
      <c r="DF643" s="314"/>
    </row>
    <row r="644" spans="1:110" s="110" customFormat="1">
      <c r="A644" s="314"/>
      <c r="AM644" s="314"/>
      <c r="AN644" s="314"/>
      <c r="AO644" s="314"/>
      <c r="AP644" s="314"/>
      <c r="AQ644" s="314"/>
      <c r="AR644" s="314"/>
      <c r="AS644" s="314"/>
      <c r="AT644" s="314"/>
      <c r="AU644" s="314"/>
      <c r="AV644" s="314"/>
      <c r="AW644" s="314"/>
      <c r="AX644" s="314"/>
      <c r="AY644" s="314"/>
      <c r="AZ644" s="314"/>
      <c r="BA644" s="314"/>
      <c r="BB644" s="314"/>
      <c r="BC644" s="314"/>
      <c r="BD644" s="314"/>
      <c r="BE644" s="314"/>
      <c r="BF644" s="314"/>
      <c r="BG644" s="314"/>
      <c r="BH644" s="314"/>
      <c r="BI644" s="314"/>
      <c r="BJ644" s="314"/>
      <c r="BK644" s="314"/>
      <c r="BL644" s="314"/>
      <c r="BM644" s="314"/>
      <c r="BN644" s="314"/>
      <c r="BO644" s="314"/>
      <c r="BP644" s="314"/>
      <c r="BQ644" s="314"/>
      <c r="BR644" s="314"/>
      <c r="BS644" s="314"/>
      <c r="BT644" s="314"/>
      <c r="BU644" s="314"/>
      <c r="BV644" s="314"/>
      <c r="BW644" s="314"/>
      <c r="BX644" s="314"/>
      <c r="BY644" s="314"/>
      <c r="BZ644" s="314"/>
      <c r="CA644" s="314"/>
      <c r="CB644" s="314"/>
      <c r="CC644" s="314"/>
      <c r="CD644" s="314"/>
      <c r="CE644" s="314"/>
      <c r="CF644" s="314"/>
      <c r="CG644" s="314"/>
      <c r="CH644" s="314"/>
      <c r="CI644" s="314"/>
      <c r="CJ644" s="314"/>
      <c r="CK644" s="314"/>
      <c r="CL644" s="314"/>
      <c r="CM644" s="314"/>
      <c r="CN644" s="314"/>
      <c r="CO644" s="314"/>
      <c r="CP644" s="314"/>
      <c r="CQ644" s="314"/>
      <c r="CR644" s="314"/>
      <c r="CS644" s="314"/>
      <c r="CT644" s="314"/>
      <c r="CU644" s="314"/>
      <c r="CV644" s="314"/>
      <c r="CW644" s="314"/>
      <c r="CX644" s="314"/>
      <c r="CY644" s="314"/>
      <c r="CZ644" s="314"/>
      <c r="DA644" s="314"/>
      <c r="DB644" s="314"/>
      <c r="DC644" s="314"/>
      <c r="DD644" s="314"/>
      <c r="DE644" s="314"/>
      <c r="DF644" s="314"/>
    </row>
    <row r="645" spans="1:110" s="110" customFormat="1">
      <c r="A645" s="314"/>
      <c r="AM645" s="314"/>
      <c r="AN645" s="314"/>
      <c r="AO645" s="314"/>
      <c r="AP645" s="314"/>
      <c r="AQ645" s="314"/>
      <c r="AR645" s="314"/>
      <c r="AS645" s="314"/>
      <c r="AT645" s="314"/>
      <c r="AU645" s="314"/>
      <c r="AV645" s="314"/>
      <c r="AW645" s="314"/>
      <c r="AX645" s="314"/>
      <c r="AY645" s="314"/>
      <c r="AZ645" s="314"/>
      <c r="BA645" s="314"/>
      <c r="BB645" s="314"/>
      <c r="BC645" s="314"/>
      <c r="BD645" s="314"/>
      <c r="BE645" s="314"/>
      <c r="BF645" s="314"/>
      <c r="BG645" s="314"/>
      <c r="BH645" s="314"/>
      <c r="BI645" s="314"/>
      <c r="BJ645" s="314"/>
      <c r="BK645" s="314"/>
      <c r="BL645" s="314"/>
      <c r="BM645" s="314"/>
      <c r="BN645" s="314"/>
      <c r="BO645" s="314"/>
      <c r="BP645" s="314"/>
      <c r="BQ645" s="314"/>
      <c r="BR645" s="314"/>
      <c r="BS645" s="314"/>
      <c r="BT645" s="314"/>
      <c r="BU645" s="314"/>
      <c r="BV645" s="314"/>
      <c r="BW645" s="314"/>
      <c r="BX645" s="314"/>
      <c r="BY645" s="314"/>
      <c r="BZ645" s="314"/>
      <c r="CA645" s="314"/>
      <c r="CB645" s="314"/>
      <c r="CC645" s="314"/>
      <c r="CD645" s="314"/>
      <c r="CE645" s="314"/>
      <c r="CF645" s="314"/>
      <c r="CG645" s="314"/>
      <c r="CH645" s="314"/>
      <c r="CI645" s="314"/>
      <c r="CJ645" s="314"/>
      <c r="CK645" s="314"/>
      <c r="CL645" s="314"/>
      <c r="CM645" s="314"/>
      <c r="CN645" s="314"/>
      <c r="CO645" s="314"/>
      <c r="CP645" s="314"/>
      <c r="CQ645" s="314"/>
      <c r="CR645" s="314"/>
      <c r="CS645" s="314"/>
      <c r="CT645" s="314"/>
      <c r="CU645" s="314"/>
      <c r="CV645" s="314"/>
      <c r="CW645" s="314"/>
      <c r="CX645" s="314"/>
      <c r="CY645" s="314"/>
      <c r="CZ645" s="314"/>
      <c r="DA645" s="314"/>
      <c r="DB645" s="314"/>
      <c r="DC645" s="314"/>
      <c r="DD645" s="314"/>
      <c r="DE645" s="314"/>
      <c r="DF645" s="314"/>
    </row>
    <row r="646" spans="1:110" s="110" customFormat="1">
      <c r="A646" s="314"/>
      <c r="AM646" s="314"/>
      <c r="AN646" s="314"/>
      <c r="AO646" s="314"/>
      <c r="AP646" s="314"/>
      <c r="AQ646" s="314"/>
      <c r="AR646" s="314"/>
      <c r="AS646" s="314"/>
      <c r="AT646" s="314"/>
      <c r="AU646" s="314"/>
      <c r="AV646" s="314"/>
      <c r="AW646" s="314"/>
      <c r="AX646" s="314"/>
      <c r="AY646" s="314"/>
      <c r="AZ646" s="314"/>
      <c r="BA646" s="314"/>
      <c r="BB646" s="314"/>
      <c r="BC646" s="314"/>
      <c r="BD646" s="314"/>
      <c r="BE646" s="314"/>
      <c r="BF646" s="314"/>
      <c r="BG646" s="314"/>
      <c r="BH646" s="314"/>
      <c r="BI646" s="314"/>
      <c r="BJ646" s="314"/>
      <c r="BK646" s="314"/>
      <c r="BL646" s="314"/>
      <c r="BM646" s="314"/>
      <c r="BN646" s="314"/>
      <c r="BO646" s="314"/>
      <c r="BP646" s="314"/>
      <c r="BQ646" s="314"/>
      <c r="BR646" s="314"/>
      <c r="BS646" s="314"/>
      <c r="BT646" s="314"/>
      <c r="BU646" s="314"/>
      <c r="BV646" s="314"/>
      <c r="BW646" s="314"/>
      <c r="BX646" s="314"/>
      <c r="BY646" s="314"/>
      <c r="BZ646" s="314"/>
      <c r="CA646" s="314"/>
      <c r="CB646" s="314"/>
      <c r="CC646" s="314"/>
      <c r="CD646" s="314"/>
      <c r="CE646" s="314"/>
      <c r="CF646" s="314"/>
      <c r="CG646" s="314"/>
      <c r="CH646" s="314"/>
      <c r="CI646" s="314"/>
      <c r="CJ646" s="314"/>
      <c r="CK646" s="314"/>
      <c r="CL646" s="314"/>
      <c r="CM646" s="314"/>
      <c r="CN646" s="314"/>
      <c r="CO646" s="314"/>
      <c r="CP646" s="314"/>
      <c r="CQ646" s="314"/>
      <c r="CR646" s="314"/>
      <c r="CS646" s="314"/>
      <c r="CT646" s="314"/>
      <c r="CU646" s="314"/>
      <c r="CV646" s="314"/>
      <c r="CW646" s="314"/>
      <c r="CX646" s="314"/>
      <c r="CY646" s="314"/>
      <c r="CZ646" s="314"/>
      <c r="DA646" s="314"/>
      <c r="DB646" s="314"/>
      <c r="DC646" s="314"/>
      <c r="DD646" s="314"/>
      <c r="DE646" s="314"/>
      <c r="DF646" s="314"/>
    </row>
    <row r="647" spans="1:110" s="110" customFormat="1">
      <c r="A647" s="314"/>
      <c r="AM647" s="314"/>
      <c r="AN647" s="314"/>
      <c r="AO647" s="314"/>
      <c r="AP647" s="314"/>
      <c r="AQ647" s="314"/>
      <c r="AR647" s="314"/>
      <c r="AS647" s="314"/>
      <c r="AT647" s="314"/>
      <c r="AU647" s="314"/>
      <c r="AV647" s="314"/>
      <c r="AW647" s="314"/>
      <c r="AX647" s="314"/>
      <c r="AY647" s="314"/>
      <c r="AZ647" s="314"/>
      <c r="BA647" s="314"/>
      <c r="BB647" s="314"/>
      <c r="BC647" s="314"/>
      <c r="BD647" s="314"/>
      <c r="BE647" s="314"/>
      <c r="BF647" s="314"/>
      <c r="BG647" s="314"/>
      <c r="BH647" s="314"/>
      <c r="BI647" s="314"/>
      <c r="BJ647" s="314"/>
      <c r="BK647" s="314"/>
      <c r="BL647" s="314"/>
      <c r="BM647" s="314"/>
      <c r="BN647" s="314"/>
      <c r="BO647" s="314"/>
      <c r="BP647" s="314"/>
      <c r="BQ647" s="314"/>
      <c r="BR647" s="314"/>
      <c r="BS647" s="314"/>
      <c r="BT647" s="314"/>
      <c r="BU647" s="314"/>
      <c r="BV647" s="314"/>
      <c r="BW647" s="314"/>
      <c r="BX647" s="314"/>
      <c r="BY647" s="314"/>
      <c r="BZ647" s="314"/>
      <c r="CA647" s="314"/>
      <c r="CB647" s="314"/>
      <c r="CC647" s="314"/>
      <c r="CD647" s="314"/>
      <c r="CE647" s="314"/>
      <c r="CF647" s="314"/>
      <c r="CG647" s="314"/>
      <c r="CH647" s="314"/>
      <c r="CI647" s="314"/>
      <c r="CJ647" s="314"/>
      <c r="CK647" s="314"/>
      <c r="CL647" s="314"/>
      <c r="CM647" s="314"/>
      <c r="CN647" s="314"/>
      <c r="CO647" s="314"/>
      <c r="CP647" s="314"/>
      <c r="CQ647" s="314"/>
      <c r="CR647" s="314"/>
      <c r="CS647" s="314"/>
      <c r="CT647" s="314"/>
      <c r="CU647" s="314"/>
      <c r="CV647" s="314"/>
      <c r="CW647" s="314"/>
      <c r="CX647" s="314"/>
      <c r="CY647" s="314"/>
      <c r="CZ647" s="314"/>
      <c r="DA647" s="314"/>
      <c r="DB647" s="314"/>
      <c r="DC647" s="314"/>
      <c r="DD647" s="314"/>
      <c r="DE647" s="314"/>
      <c r="DF647" s="314"/>
    </row>
    <row r="648" spans="1:110" s="110" customFormat="1">
      <c r="A648" s="314"/>
      <c r="AM648" s="314"/>
      <c r="AN648" s="314"/>
      <c r="AO648" s="314"/>
      <c r="AP648" s="314"/>
      <c r="AQ648" s="314"/>
      <c r="AR648" s="314"/>
      <c r="AS648" s="314"/>
      <c r="AT648" s="314"/>
      <c r="AU648" s="314"/>
      <c r="AV648" s="314"/>
      <c r="AW648" s="314"/>
      <c r="AX648" s="314"/>
      <c r="AY648" s="314"/>
      <c r="AZ648" s="314"/>
      <c r="BA648" s="314"/>
      <c r="BB648" s="314"/>
      <c r="BC648" s="314"/>
      <c r="BD648" s="314"/>
      <c r="BE648" s="314"/>
      <c r="BF648" s="314"/>
      <c r="BG648" s="314"/>
      <c r="BH648" s="314"/>
      <c r="BI648" s="314"/>
      <c r="BJ648" s="314"/>
      <c r="BK648" s="314"/>
      <c r="BL648" s="314"/>
      <c r="BM648" s="314"/>
      <c r="BN648" s="314"/>
      <c r="BO648" s="314"/>
      <c r="BP648" s="314"/>
      <c r="BQ648" s="314"/>
      <c r="BR648" s="314"/>
      <c r="BS648" s="314"/>
      <c r="BT648" s="314"/>
      <c r="BU648" s="314"/>
      <c r="BV648" s="314"/>
      <c r="BW648" s="314"/>
      <c r="BX648" s="314"/>
      <c r="BY648" s="314"/>
      <c r="BZ648" s="314"/>
      <c r="CA648" s="314"/>
      <c r="CB648" s="314"/>
      <c r="CC648" s="314"/>
      <c r="CD648" s="314"/>
      <c r="CE648" s="314"/>
      <c r="CF648" s="314"/>
      <c r="CG648" s="314"/>
      <c r="CH648" s="314"/>
      <c r="CI648" s="314"/>
      <c r="CJ648" s="314"/>
      <c r="CK648" s="314"/>
      <c r="CL648" s="314"/>
      <c r="CM648" s="314"/>
      <c r="CN648" s="314"/>
      <c r="CO648" s="314"/>
      <c r="CP648" s="314"/>
      <c r="CQ648" s="314"/>
      <c r="CR648" s="314"/>
      <c r="CS648" s="314"/>
      <c r="CT648" s="314"/>
      <c r="CU648" s="314"/>
      <c r="CV648" s="314"/>
      <c r="CW648" s="314"/>
      <c r="CX648" s="314"/>
      <c r="CY648" s="314"/>
      <c r="CZ648" s="314"/>
      <c r="DA648" s="314"/>
      <c r="DB648" s="314"/>
      <c r="DC648" s="314"/>
      <c r="DD648" s="314"/>
      <c r="DE648" s="314"/>
      <c r="DF648" s="314"/>
    </row>
    <row r="649" spans="1:110" s="110" customFormat="1">
      <c r="A649" s="314"/>
      <c r="AM649" s="314"/>
      <c r="AN649" s="314"/>
      <c r="AO649" s="314"/>
      <c r="AP649" s="314"/>
      <c r="AQ649" s="314"/>
      <c r="AR649" s="314"/>
      <c r="AS649" s="314"/>
      <c r="AT649" s="314"/>
      <c r="AU649" s="314"/>
      <c r="AV649" s="314"/>
      <c r="AW649" s="314"/>
      <c r="AX649" s="314"/>
      <c r="AY649" s="314"/>
      <c r="AZ649" s="314"/>
      <c r="BA649" s="314"/>
      <c r="BB649" s="314"/>
      <c r="BC649" s="314"/>
      <c r="BD649" s="314"/>
      <c r="BE649" s="314"/>
      <c r="BF649" s="314"/>
      <c r="BG649" s="314"/>
      <c r="BH649" s="314"/>
      <c r="BI649" s="314"/>
      <c r="BJ649" s="314"/>
      <c r="BK649" s="314"/>
      <c r="BL649" s="314"/>
      <c r="BM649" s="314"/>
      <c r="BN649" s="314"/>
      <c r="BO649" s="314"/>
      <c r="BP649" s="314"/>
      <c r="BQ649" s="314"/>
      <c r="BR649" s="314"/>
      <c r="BS649" s="314"/>
      <c r="BT649" s="314"/>
      <c r="BU649" s="314"/>
      <c r="BV649" s="314"/>
      <c r="BW649" s="314"/>
      <c r="BX649" s="314"/>
      <c r="BY649" s="314"/>
      <c r="BZ649" s="314"/>
      <c r="CA649" s="314"/>
      <c r="CB649" s="314"/>
      <c r="CC649" s="314"/>
      <c r="CD649" s="314"/>
      <c r="CE649" s="314"/>
      <c r="CF649" s="314"/>
      <c r="CG649" s="314"/>
      <c r="CH649" s="314"/>
      <c r="CI649" s="314"/>
      <c r="CJ649" s="314"/>
      <c r="CK649" s="314"/>
      <c r="CL649" s="314"/>
      <c r="CM649" s="314"/>
      <c r="CN649" s="314"/>
      <c r="CO649" s="314"/>
      <c r="CP649" s="314"/>
      <c r="CQ649" s="314"/>
      <c r="CR649" s="314"/>
      <c r="CS649" s="314"/>
      <c r="CT649" s="314"/>
      <c r="CU649" s="314"/>
      <c r="CV649" s="314"/>
      <c r="CW649" s="314"/>
      <c r="CX649" s="314"/>
      <c r="CY649" s="314"/>
      <c r="CZ649" s="314"/>
      <c r="DA649" s="314"/>
      <c r="DB649" s="314"/>
      <c r="DC649" s="314"/>
      <c r="DD649" s="314"/>
      <c r="DE649" s="314"/>
      <c r="DF649" s="314"/>
    </row>
    <row r="650" spans="1:110" s="110" customFormat="1">
      <c r="A650" s="314"/>
      <c r="AM650" s="314"/>
      <c r="AN650" s="314"/>
      <c r="AO650" s="314"/>
      <c r="AP650" s="314"/>
      <c r="AQ650" s="314"/>
      <c r="AR650" s="314"/>
      <c r="AS650" s="314"/>
      <c r="AT650" s="314"/>
      <c r="AU650" s="314"/>
      <c r="AV650" s="314"/>
      <c r="AW650" s="314"/>
      <c r="AX650" s="314"/>
      <c r="AY650" s="314"/>
      <c r="AZ650" s="314"/>
      <c r="BA650" s="314"/>
      <c r="BB650" s="314"/>
      <c r="BC650" s="314"/>
      <c r="BD650" s="314"/>
      <c r="BE650" s="314"/>
      <c r="BF650" s="314"/>
      <c r="BG650" s="314"/>
      <c r="BH650" s="314"/>
      <c r="BI650" s="314"/>
      <c r="BJ650" s="314"/>
      <c r="BK650" s="314"/>
      <c r="BL650" s="314"/>
      <c r="BM650" s="314"/>
      <c r="BN650" s="314"/>
      <c r="BO650" s="314"/>
      <c r="BP650" s="314"/>
      <c r="BQ650" s="314"/>
      <c r="BR650" s="314"/>
      <c r="BS650" s="314"/>
      <c r="BT650" s="314"/>
      <c r="BU650" s="314"/>
      <c r="BV650" s="314"/>
      <c r="BW650" s="314"/>
      <c r="BX650" s="314"/>
      <c r="BY650" s="314"/>
      <c r="BZ650" s="314"/>
      <c r="CA650" s="314"/>
      <c r="CB650" s="314"/>
      <c r="CC650" s="314"/>
      <c r="CD650" s="314"/>
      <c r="CE650" s="314"/>
      <c r="CF650" s="314"/>
      <c r="CG650" s="314"/>
      <c r="CH650" s="314"/>
      <c r="CI650" s="314"/>
      <c r="CJ650" s="314"/>
      <c r="CK650" s="314"/>
      <c r="CL650" s="314"/>
      <c r="CM650" s="314"/>
      <c r="CN650" s="314"/>
      <c r="CO650" s="314"/>
      <c r="CP650" s="314"/>
      <c r="CQ650" s="314"/>
      <c r="CR650" s="314"/>
      <c r="CS650" s="314"/>
      <c r="CT650" s="314"/>
      <c r="CU650" s="314"/>
      <c r="CV650" s="314"/>
      <c r="CW650" s="314"/>
      <c r="CX650" s="314"/>
      <c r="CY650" s="314"/>
      <c r="CZ650" s="314"/>
      <c r="DA650" s="314"/>
      <c r="DB650" s="314"/>
      <c r="DC650" s="314"/>
      <c r="DD650" s="314"/>
      <c r="DE650" s="314"/>
      <c r="DF650" s="314"/>
    </row>
    <row r="651" spans="1:110" s="110" customFormat="1">
      <c r="A651" s="314"/>
      <c r="AM651" s="314"/>
      <c r="AN651" s="314"/>
      <c r="AO651" s="314"/>
      <c r="AP651" s="314"/>
      <c r="AQ651" s="314"/>
      <c r="AR651" s="314"/>
      <c r="AS651" s="314"/>
      <c r="AT651" s="314"/>
      <c r="AU651" s="314"/>
      <c r="AV651" s="314"/>
      <c r="AW651" s="314"/>
      <c r="AX651" s="314"/>
      <c r="AY651" s="314"/>
      <c r="AZ651" s="314"/>
      <c r="BA651" s="314"/>
      <c r="BB651" s="314"/>
      <c r="BC651" s="314"/>
      <c r="BD651" s="314"/>
      <c r="BE651" s="314"/>
      <c r="BF651" s="314"/>
      <c r="BG651" s="314"/>
      <c r="BH651" s="314"/>
      <c r="BI651" s="314"/>
      <c r="BJ651" s="314"/>
      <c r="BK651" s="314"/>
      <c r="BL651" s="314"/>
      <c r="BM651" s="314"/>
      <c r="BN651" s="314"/>
      <c r="BO651" s="314"/>
      <c r="BP651" s="314"/>
      <c r="BQ651" s="314"/>
      <c r="BR651" s="314"/>
      <c r="BS651" s="314"/>
      <c r="BT651" s="314"/>
      <c r="BU651" s="314"/>
      <c r="BV651" s="314"/>
      <c r="BW651" s="314"/>
      <c r="BX651" s="314"/>
      <c r="BY651" s="314"/>
      <c r="BZ651" s="314"/>
      <c r="CA651" s="314"/>
      <c r="CB651" s="314"/>
      <c r="CC651" s="314"/>
      <c r="CD651" s="314"/>
      <c r="CE651" s="314"/>
      <c r="CF651" s="314"/>
      <c r="CG651" s="314"/>
      <c r="CH651" s="314"/>
      <c r="CI651" s="314"/>
      <c r="CJ651" s="314"/>
      <c r="CK651" s="314"/>
      <c r="CL651" s="314"/>
      <c r="CM651" s="314"/>
      <c r="CN651" s="314"/>
      <c r="CO651" s="314"/>
      <c r="CP651" s="314"/>
      <c r="CQ651" s="314"/>
      <c r="CR651" s="314"/>
      <c r="CS651" s="314"/>
      <c r="CT651" s="314"/>
      <c r="CU651" s="314"/>
      <c r="CV651" s="314"/>
      <c r="CW651" s="314"/>
      <c r="CX651" s="314"/>
      <c r="CY651" s="314"/>
      <c r="CZ651" s="314"/>
      <c r="DA651" s="314"/>
      <c r="DB651" s="314"/>
      <c r="DC651" s="314"/>
      <c r="DD651" s="314"/>
      <c r="DE651" s="314"/>
      <c r="DF651" s="314"/>
    </row>
    <row r="652" spans="1:110" s="110" customFormat="1">
      <c r="A652" s="314"/>
      <c r="AM652" s="314"/>
      <c r="AN652" s="314"/>
      <c r="AO652" s="314"/>
      <c r="AP652" s="314"/>
      <c r="AQ652" s="314"/>
      <c r="AR652" s="314"/>
      <c r="AS652" s="314"/>
      <c r="AT652" s="314"/>
      <c r="AU652" s="314"/>
      <c r="AV652" s="314"/>
      <c r="AW652" s="314"/>
      <c r="AX652" s="314"/>
      <c r="AY652" s="314"/>
      <c r="AZ652" s="314"/>
      <c r="BA652" s="314"/>
      <c r="BB652" s="314"/>
      <c r="BC652" s="314"/>
      <c r="BD652" s="314"/>
      <c r="BE652" s="314"/>
      <c r="BF652" s="314"/>
      <c r="BG652" s="314"/>
      <c r="BH652" s="314"/>
      <c r="BI652" s="314"/>
      <c r="BJ652" s="314"/>
      <c r="BK652" s="314"/>
      <c r="BL652" s="314"/>
      <c r="BM652" s="314"/>
      <c r="BN652" s="314"/>
      <c r="BO652" s="314"/>
      <c r="BP652" s="314"/>
      <c r="BQ652" s="314"/>
      <c r="BR652" s="314"/>
      <c r="BS652" s="314"/>
      <c r="BT652" s="314"/>
      <c r="BU652" s="314"/>
      <c r="BV652" s="314"/>
      <c r="BW652" s="314"/>
      <c r="BX652" s="314"/>
      <c r="BY652" s="314"/>
      <c r="BZ652" s="314"/>
      <c r="CA652" s="314"/>
      <c r="CB652" s="314"/>
      <c r="CC652" s="314"/>
      <c r="CD652" s="314"/>
      <c r="CE652" s="314"/>
      <c r="CF652" s="314"/>
      <c r="CG652" s="314"/>
      <c r="CH652" s="314"/>
      <c r="CI652" s="314"/>
      <c r="CJ652" s="314"/>
      <c r="CK652" s="314"/>
      <c r="CL652" s="314"/>
      <c r="CM652" s="314"/>
      <c r="CN652" s="314"/>
      <c r="CO652" s="314"/>
      <c r="CP652" s="314"/>
      <c r="CQ652" s="314"/>
      <c r="CR652" s="314"/>
      <c r="CS652" s="314"/>
      <c r="CT652" s="314"/>
      <c r="CU652" s="314"/>
      <c r="CV652" s="314"/>
      <c r="CW652" s="314"/>
      <c r="CX652" s="314"/>
      <c r="CY652" s="314"/>
      <c r="CZ652" s="314"/>
      <c r="DA652" s="314"/>
      <c r="DB652" s="314"/>
      <c r="DC652" s="314"/>
      <c r="DD652" s="314"/>
      <c r="DE652" s="314"/>
      <c r="DF652" s="314"/>
    </row>
    <row r="653" spans="1:110" s="110" customFormat="1">
      <c r="A653" s="314"/>
      <c r="AM653" s="314"/>
      <c r="AN653" s="314"/>
      <c r="AO653" s="314"/>
      <c r="AP653" s="314"/>
      <c r="AQ653" s="314"/>
      <c r="AR653" s="314"/>
      <c r="AS653" s="314"/>
      <c r="AT653" s="314"/>
      <c r="AU653" s="314"/>
      <c r="AV653" s="314"/>
      <c r="AW653" s="314"/>
      <c r="AX653" s="314"/>
      <c r="AY653" s="314"/>
      <c r="AZ653" s="314"/>
      <c r="BA653" s="314"/>
      <c r="BB653" s="314"/>
      <c r="BC653" s="314"/>
      <c r="BD653" s="314"/>
      <c r="BE653" s="314"/>
      <c r="BF653" s="314"/>
      <c r="BG653" s="314"/>
      <c r="BH653" s="314"/>
      <c r="BI653" s="314"/>
      <c r="BJ653" s="314"/>
      <c r="BK653" s="314"/>
      <c r="BL653" s="314"/>
      <c r="BM653" s="314"/>
      <c r="BN653" s="314"/>
      <c r="BO653" s="314"/>
      <c r="BP653" s="314"/>
      <c r="BQ653" s="314"/>
      <c r="BR653" s="314"/>
      <c r="BS653" s="314"/>
      <c r="BT653" s="314"/>
      <c r="BU653" s="314"/>
      <c r="BV653" s="314"/>
      <c r="BW653" s="314"/>
      <c r="BX653" s="314"/>
      <c r="BY653" s="314"/>
      <c r="BZ653" s="314"/>
      <c r="CA653" s="314"/>
      <c r="CB653" s="314"/>
      <c r="CC653" s="314"/>
      <c r="CD653" s="314"/>
      <c r="CE653" s="314"/>
      <c r="CF653" s="314"/>
      <c r="CG653" s="314"/>
      <c r="CH653" s="314"/>
      <c r="CI653" s="314"/>
      <c r="CJ653" s="314"/>
      <c r="CK653" s="314"/>
      <c r="CL653" s="314"/>
      <c r="CM653" s="314"/>
      <c r="CN653" s="314"/>
      <c r="CO653" s="314"/>
      <c r="CP653" s="314"/>
      <c r="CQ653" s="314"/>
      <c r="CR653" s="314"/>
      <c r="CS653" s="314"/>
      <c r="CT653" s="314"/>
      <c r="CU653" s="314"/>
      <c r="CV653" s="314"/>
      <c r="CW653" s="314"/>
      <c r="CX653" s="314"/>
      <c r="CY653" s="314"/>
      <c r="CZ653" s="314"/>
      <c r="DA653" s="314"/>
      <c r="DB653" s="314"/>
      <c r="DC653" s="314"/>
      <c r="DD653" s="314"/>
      <c r="DE653" s="314"/>
      <c r="DF653" s="314"/>
    </row>
    <row r="654" spans="1:110" s="110" customFormat="1">
      <c r="A654" s="314"/>
      <c r="AM654" s="314"/>
      <c r="AN654" s="314"/>
      <c r="AO654" s="314"/>
      <c r="AP654" s="314"/>
      <c r="AQ654" s="314"/>
      <c r="AR654" s="314"/>
      <c r="AS654" s="314"/>
      <c r="AT654" s="314"/>
      <c r="AU654" s="314"/>
      <c r="AV654" s="314"/>
      <c r="AW654" s="314"/>
      <c r="AX654" s="314"/>
      <c r="AY654" s="314"/>
      <c r="AZ654" s="314"/>
      <c r="BA654" s="314"/>
      <c r="BB654" s="314"/>
      <c r="BC654" s="314"/>
      <c r="BD654" s="314"/>
      <c r="BE654" s="314"/>
      <c r="BF654" s="314"/>
      <c r="BG654" s="314"/>
      <c r="BH654" s="314"/>
      <c r="BI654" s="314"/>
      <c r="BJ654" s="314"/>
      <c r="BK654" s="314"/>
      <c r="BL654" s="314"/>
      <c r="BM654" s="314"/>
      <c r="BN654" s="314"/>
      <c r="BO654" s="314"/>
      <c r="BP654" s="314"/>
      <c r="BQ654" s="314"/>
      <c r="BR654" s="314"/>
      <c r="BS654" s="314"/>
      <c r="BT654" s="314"/>
      <c r="BU654" s="314"/>
      <c r="BV654" s="314"/>
      <c r="BW654" s="314"/>
      <c r="BX654" s="314"/>
      <c r="BY654" s="314"/>
      <c r="BZ654" s="314"/>
      <c r="CA654" s="314"/>
      <c r="CB654" s="314"/>
      <c r="CC654" s="314"/>
      <c r="CD654" s="314"/>
      <c r="CE654" s="314"/>
      <c r="CF654" s="314"/>
      <c r="CG654" s="314"/>
      <c r="CH654" s="314"/>
      <c r="CI654" s="314"/>
      <c r="CJ654" s="314"/>
      <c r="CK654" s="314"/>
      <c r="CL654" s="314"/>
      <c r="CM654" s="314"/>
      <c r="CN654" s="314"/>
      <c r="CO654" s="314"/>
      <c r="CP654" s="314"/>
      <c r="CQ654" s="314"/>
      <c r="CR654" s="314"/>
      <c r="CS654" s="314"/>
      <c r="CT654" s="314"/>
      <c r="CU654" s="314"/>
      <c r="CV654" s="314"/>
      <c r="CW654" s="314"/>
      <c r="CX654" s="314"/>
      <c r="CY654" s="314"/>
      <c r="CZ654" s="314"/>
      <c r="DA654" s="314"/>
      <c r="DB654" s="314"/>
      <c r="DC654" s="314"/>
      <c r="DD654" s="314"/>
      <c r="DE654" s="314"/>
      <c r="DF654" s="314"/>
    </row>
    <row r="655" spans="1:110" s="110" customFormat="1">
      <c r="A655" s="314"/>
      <c r="AM655" s="314"/>
      <c r="AN655" s="314"/>
      <c r="AO655" s="314"/>
      <c r="AP655" s="314"/>
      <c r="AQ655" s="314"/>
      <c r="AR655" s="314"/>
      <c r="AS655" s="314"/>
      <c r="AT655" s="314"/>
      <c r="AU655" s="314"/>
      <c r="AV655" s="314"/>
      <c r="AW655" s="314"/>
      <c r="AX655" s="314"/>
      <c r="AY655" s="314"/>
      <c r="AZ655" s="314"/>
      <c r="BA655" s="314"/>
      <c r="BB655" s="314"/>
      <c r="BC655" s="314"/>
      <c r="BD655" s="314"/>
      <c r="BE655" s="314"/>
      <c r="BF655" s="314"/>
      <c r="BG655" s="314"/>
      <c r="BH655" s="314"/>
      <c r="BI655" s="314"/>
      <c r="BJ655" s="314"/>
      <c r="BK655" s="314"/>
      <c r="BL655" s="314"/>
      <c r="BM655" s="314"/>
      <c r="BN655" s="314"/>
      <c r="BO655" s="314"/>
      <c r="BP655" s="314"/>
      <c r="BQ655" s="314"/>
      <c r="BR655" s="314"/>
      <c r="BS655" s="314"/>
      <c r="BT655" s="314"/>
      <c r="BU655" s="314"/>
      <c r="BV655" s="314"/>
      <c r="BW655" s="314"/>
      <c r="BX655" s="314"/>
      <c r="BY655" s="314"/>
      <c r="BZ655" s="314"/>
      <c r="CA655" s="314"/>
      <c r="CB655" s="314"/>
      <c r="CC655" s="314"/>
      <c r="CD655" s="314"/>
      <c r="CE655" s="314"/>
      <c r="CF655" s="314"/>
      <c r="CG655" s="314"/>
      <c r="CH655" s="314"/>
      <c r="CI655" s="314"/>
      <c r="CJ655" s="314"/>
      <c r="CK655" s="314"/>
      <c r="CL655" s="314"/>
      <c r="CM655" s="314"/>
      <c r="CN655" s="314"/>
      <c r="CO655" s="314"/>
      <c r="CP655" s="314"/>
      <c r="CQ655" s="314"/>
      <c r="CR655" s="314"/>
      <c r="CS655" s="314"/>
      <c r="CT655" s="314"/>
      <c r="CU655" s="314"/>
      <c r="CV655" s="314"/>
      <c r="CW655" s="314"/>
      <c r="CX655" s="314"/>
      <c r="CY655" s="314"/>
      <c r="CZ655" s="314"/>
      <c r="DA655" s="314"/>
      <c r="DB655" s="314"/>
      <c r="DC655" s="314"/>
      <c r="DD655" s="314"/>
      <c r="DE655" s="314"/>
      <c r="DF655" s="314"/>
    </row>
    <row r="656" spans="1:110" s="110" customFormat="1">
      <c r="A656" s="314"/>
      <c r="AM656" s="314"/>
      <c r="AN656" s="314"/>
      <c r="AO656" s="314"/>
      <c r="AP656" s="314"/>
      <c r="AQ656" s="314"/>
      <c r="AR656" s="314"/>
      <c r="AS656" s="314"/>
      <c r="AT656" s="314"/>
      <c r="AU656" s="314"/>
      <c r="AV656" s="314"/>
      <c r="AW656" s="314"/>
      <c r="AX656" s="314"/>
      <c r="AY656" s="314"/>
      <c r="AZ656" s="314"/>
      <c r="BA656" s="314"/>
      <c r="BB656" s="314"/>
      <c r="BC656" s="314"/>
      <c r="BD656" s="314"/>
      <c r="BE656" s="314"/>
      <c r="BF656" s="314"/>
      <c r="BG656" s="314"/>
      <c r="BH656" s="314"/>
      <c r="BI656" s="314"/>
      <c r="BJ656" s="314"/>
      <c r="BK656" s="314"/>
      <c r="BL656" s="314"/>
      <c r="BM656" s="314"/>
      <c r="BN656" s="314"/>
      <c r="BO656" s="314"/>
      <c r="BP656" s="314"/>
      <c r="BQ656" s="314"/>
      <c r="BR656" s="314"/>
      <c r="BS656" s="314"/>
      <c r="BT656" s="314"/>
      <c r="BU656" s="314"/>
      <c r="BV656" s="314"/>
      <c r="BW656" s="314"/>
      <c r="BX656" s="314"/>
      <c r="BY656" s="314"/>
      <c r="BZ656" s="314"/>
      <c r="CA656" s="314"/>
      <c r="CB656" s="314"/>
      <c r="CC656" s="314"/>
      <c r="CD656" s="314"/>
      <c r="CE656" s="314"/>
      <c r="CF656" s="314"/>
      <c r="CG656" s="314"/>
      <c r="CH656" s="314"/>
      <c r="CI656" s="314"/>
      <c r="CJ656" s="314"/>
      <c r="CK656" s="314"/>
      <c r="CL656" s="314"/>
      <c r="CM656" s="314"/>
      <c r="CN656" s="314"/>
      <c r="CO656" s="314"/>
      <c r="CP656" s="314"/>
      <c r="CQ656" s="314"/>
      <c r="CR656" s="314"/>
      <c r="CS656" s="314"/>
      <c r="CT656" s="314"/>
      <c r="CU656" s="314"/>
      <c r="CV656" s="314"/>
      <c r="CW656" s="314"/>
      <c r="CX656" s="314"/>
      <c r="CY656" s="314"/>
      <c r="CZ656" s="314"/>
      <c r="DA656" s="314"/>
      <c r="DB656" s="314"/>
      <c r="DC656" s="314"/>
      <c r="DD656" s="314"/>
      <c r="DE656" s="314"/>
      <c r="DF656" s="314"/>
    </row>
    <row r="657" spans="1:110" s="110" customFormat="1">
      <c r="A657" s="314"/>
      <c r="AM657" s="314"/>
      <c r="AN657" s="314"/>
      <c r="AO657" s="314"/>
      <c r="AP657" s="314"/>
      <c r="AQ657" s="314"/>
      <c r="AR657" s="314"/>
      <c r="AS657" s="314"/>
      <c r="AT657" s="314"/>
      <c r="AU657" s="314"/>
      <c r="AV657" s="314"/>
      <c r="AW657" s="314"/>
      <c r="AX657" s="314"/>
      <c r="AY657" s="314"/>
      <c r="AZ657" s="314"/>
      <c r="BA657" s="314"/>
      <c r="BB657" s="314"/>
      <c r="BC657" s="314"/>
      <c r="BD657" s="314"/>
      <c r="BE657" s="314"/>
      <c r="BF657" s="314"/>
      <c r="BG657" s="314"/>
      <c r="BH657" s="314"/>
      <c r="BI657" s="314"/>
      <c r="BJ657" s="314"/>
      <c r="BK657" s="314"/>
      <c r="BL657" s="314"/>
      <c r="BM657" s="314"/>
      <c r="BN657" s="314"/>
      <c r="BO657" s="314"/>
      <c r="BP657" s="314"/>
      <c r="BQ657" s="314"/>
      <c r="BR657" s="314"/>
      <c r="BS657" s="314"/>
      <c r="BT657" s="314"/>
      <c r="BU657" s="314"/>
      <c r="BV657" s="314"/>
      <c r="BW657" s="314"/>
      <c r="BX657" s="314"/>
      <c r="BY657" s="314"/>
      <c r="BZ657" s="314"/>
      <c r="CA657" s="314"/>
      <c r="CB657" s="314"/>
      <c r="CC657" s="314"/>
      <c r="CD657" s="314"/>
      <c r="CE657" s="314"/>
      <c r="CF657" s="314"/>
      <c r="CG657" s="314"/>
      <c r="CH657" s="314"/>
      <c r="CI657" s="314"/>
      <c r="CJ657" s="314"/>
      <c r="CK657" s="314"/>
      <c r="CL657" s="314"/>
      <c r="CM657" s="314"/>
      <c r="CN657" s="314"/>
      <c r="CO657" s="314"/>
      <c r="CP657" s="314"/>
      <c r="CQ657" s="314"/>
      <c r="CR657" s="314"/>
      <c r="CS657" s="314"/>
      <c r="CT657" s="314"/>
      <c r="CU657" s="314"/>
      <c r="CV657" s="314"/>
      <c r="CW657" s="314"/>
      <c r="CX657" s="314"/>
      <c r="CY657" s="314"/>
      <c r="CZ657" s="314"/>
      <c r="DA657" s="314"/>
      <c r="DB657" s="314"/>
      <c r="DC657" s="314"/>
      <c r="DD657" s="314"/>
      <c r="DE657" s="314"/>
      <c r="DF657" s="314"/>
    </row>
    <row r="658" spans="1:110" s="110" customFormat="1">
      <c r="A658" s="314"/>
      <c r="AM658" s="314"/>
      <c r="AN658" s="314"/>
      <c r="AO658" s="314"/>
      <c r="AP658" s="314"/>
      <c r="AQ658" s="314"/>
      <c r="AR658" s="314"/>
      <c r="AS658" s="314"/>
      <c r="AT658" s="314"/>
      <c r="AU658" s="314"/>
      <c r="AV658" s="314"/>
      <c r="AW658" s="314"/>
      <c r="AX658" s="314"/>
      <c r="AY658" s="314"/>
      <c r="AZ658" s="314"/>
      <c r="BA658" s="314"/>
      <c r="BB658" s="314"/>
      <c r="BC658" s="314"/>
      <c r="BD658" s="314"/>
      <c r="BE658" s="314"/>
      <c r="BF658" s="314"/>
      <c r="BG658" s="314"/>
      <c r="BH658" s="314"/>
      <c r="BI658" s="314"/>
      <c r="BJ658" s="314"/>
      <c r="BK658" s="314"/>
      <c r="BL658" s="314"/>
      <c r="BM658" s="314"/>
      <c r="BN658" s="314"/>
      <c r="BO658" s="314"/>
      <c r="BP658" s="314"/>
      <c r="BQ658" s="314"/>
      <c r="BR658" s="314"/>
      <c r="BS658" s="314"/>
      <c r="BT658" s="314"/>
      <c r="BU658" s="314"/>
      <c r="BV658" s="314"/>
      <c r="BW658" s="314"/>
      <c r="BX658" s="314"/>
      <c r="BY658" s="314"/>
      <c r="BZ658" s="314"/>
      <c r="CA658" s="314"/>
      <c r="CB658" s="314"/>
      <c r="CC658" s="314"/>
      <c r="CD658" s="314"/>
      <c r="CE658" s="314"/>
      <c r="CF658" s="314"/>
      <c r="CG658" s="314"/>
      <c r="CH658" s="314"/>
      <c r="CI658" s="314"/>
      <c r="CJ658" s="314"/>
      <c r="CK658" s="314"/>
      <c r="CL658" s="314"/>
      <c r="CM658" s="314"/>
      <c r="CN658" s="314"/>
      <c r="CO658" s="314"/>
      <c r="CP658" s="314"/>
      <c r="CQ658" s="314"/>
      <c r="CR658" s="314"/>
      <c r="CS658" s="314"/>
      <c r="CT658" s="314"/>
      <c r="CU658" s="314"/>
      <c r="CV658" s="314"/>
      <c r="CW658" s="314"/>
      <c r="CX658" s="314"/>
      <c r="CY658" s="314"/>
      <c r="CZ658" s="314"/>
      <c r="DA658" s="314"/>
      <c r="DB658" s="314"/>
      <c r="DC658" s="314"/>
      <c r="DD658" s="314"/>
      <c r="DE658" s="314"/>
      <c r="DF658" s="314"/>
    </row>
    <row r="659" spans="1:110" s="110" customFormat="1">
      <c r="A659" s="314"/>
      <c r="AM659" s="314"/>
      <c r="AN659" s="314"/>
      <c r="AO659" s="314"/>
      <c r="AP659" s="314"/>
      <c r="AQ659" s="314"/>
      <c r="AR659" s="314"/>
      <c r="AS659" s="314"/>
      <c r="AT659" s="314"/>
      <c r="AU659" s="314"/>
      <c r="AV659" s="314"/>
      <c r="AW659" s="314"/>
      <c r="AX659" s="314"/>
      <c r="AY659" s="314"/>
      <c r="AZ659" s="314"/>
      <c r="BA659" s="314"/>
      <c r="BB659" s="314"/>
      <c r="BC659" s="314"/>
      <c r="BD659" s="314"/>
      <c r="BE659" s="314"/>
      <c r="BF659" s="314"/>
      <c r="BG659" s="314"/>
      <c r="BH659" s="314"/>
      <c r="BI659" s="314"/>
      <c r="BJ659" s="314"/>
      <c r="BK659" s="314"/>
      <c r="BL659" s="314"/>
      <c r="BM659" s="314"/>
      <c r="BN659" s="314"/>
      <c r="BO659" s="314"/>
      <c r="BP659" s="314"/>
      <c r="BQ659" s="314"/>
      <c r="BR659" s="314"/>
      <c r="BS659" s="314"/>
      <c r="BT659" s="314"/>
      <c r="BU659" s="314"/>
      <c r="BV659" s="314"/>
      <c r="BW659" s="314"/>
      <c r="BX659" s="314"/>
      <c r="BY659" s="314"/>
      <c r="BZ659" s="314"/>
      <c r="CA659" s="314"/>
      <c r="CB659" s="314"/>
      <c r="CC659" s="314"/>
      <c r="CD659" s="314"/>
      <c r="CE659" s="314"/>
      <c r="CF659" s="314"/>
      <c r="CG659" s="314"/>
      <c r="CH659" s="314"/>
      <c r="CI659" s="314"/>
      <c r="CJ659" s="314"/>
      <c r="CK659" s="314"/>
      <c r="CL659" s="314"/>
      <c r="CM659" s="314"/>
      <c r="CN659" s="314"/>
      <c r="CO659" s="314"/>
      <c r="CP659" s="314"/>
      <c r="CQ659" s="314"/>
      <c r="CR659" s="314"/>
      <c r="CS659" s="314"/>
      <c r="CT659" s="314"/>
      <c r="CU659" s="314"/>
      <c r="CV659" s="314"/>
      <c r="CW659" s="314"/>
      <c r="CX659" s="314"/>
      <c r="CY659" s="314"/>
      <c r="CZ659" s="314"/>
      <c r="DA659" s="314"/>
      <c r="DB659" s="314"/>
      <c r="DC659" s="314"/>
      <c r="DD659" s="314"/>
      <c r="DE659" s="314"/>
      <c r="DF659" s="314"/>
    </row>
    <row r="660" spans="1:110" s="110" customFormat="1">
      <c r="A660" s="314"/>
      <c r="AM660" s="314"/>
      <c r="AN660" s="314"/>
      <c r="AO660" s="314"/>
      <c r="AP660" s="314"/>
      <c r="AQ660" s="314"/>
      <c r="AR660" s="314"/>
      <c r="AS660" s="314"/>
      <c r="AT660" s="314"/>
      <c r="AU660" s="314"/>
      <c r="AV660" s="314"/>
      <c r="AW660" s="314"/>
      <c r="AX660" s="314"/>
      <c r="AY660" s="314"/>
      <c r="AZ660" s="314"/>
      <c r="BA660" s="314"/>
      <c r="BB660" s="314"/>
      <c r="BC660" s="314"/>
      <c r="BD660" s="314"/>
      <c r="BE660" s="314"/>
      <c r="BF660" s="314"/>
      <c r="BG660" s="314"/>
      <c r="BH660" s="314"/>
      <c r="BI660" s="314"/>
      <c r="BJ660" s="314"/>
      <c r="BK660" s="314"/>
      <c r="BL660" s="314"/>
      <c r="BM660" s="314"/>
      <c r="BN660" s="314"/>
      <c r="BO660" s="314"/>
      <c r="BP660" s="314"/>
      <c r="BQ660" s="314"/>
      <c r="BR660" s="314"/>
      <c r="BS660" s="314"/>
      <c r="BT660" s="314"/>
      <c r="BU660" s="314"/>
      <c r="BV660" s="314"/>
      <c r="BW660" s="314"/>
      <c r="BX660" s="314"/>
      <c r="BY660" s="314"/>
      <c r="BZ660" s="314"/>
      <c r="CA660" s="314"/>
      <c r="CB660" s="314"/>
      <c r="CC660" s="314"/>
      <c r="CD660" s="314"/>
      <c r="CE660" s="314"/>
      <c r="CF660" s="314"/>
      <c r="CG660" s="314"/>
      <c r="CH660" s="314"/>
      <c r="CI660" s="314"/>
      <c r="CJ660" s="314"/>
      <c r="CK660" s="314"/>
      <c r="CL660" s="314"/>
      <c r="CM660" s="314"/>
      <c r="CN660" s="314"/>
      <c r="CO660" s="314"/>
      <c r="CP660" s="314"/>
      <c r="CQ660" s="314"/>
      <c r="CR660" s="314"/>
      <c r="CS660" s="314"/>
      <c r="CT660" s="314"/>
      <c r="CU660" s="314"/>
      <c r="CV660" s="314"/>
      <c r="CW660" s="314"/>
      <c r="CX660" s="314"/>
      <c r="CY660" s="314"/>
      <c r="CZ660" s="314"/>
      <c r="DA660" s="314"/>
      <c r="DB660" s="314"/>
      <c r="DC660" s="314"/>
      <c r="DD660" s="314"/>
      <c r="DE660" s="314"/>
      <c r="DF660" s="314"/>
    </row>
    <row r="661" spans="1:110" s="110" customFormat="1">
      <c r="A661" s="314"/>
      <c r="AM661" s="314"/>
      <c r="AN661" s="314"/>
      <c r="AO661" s="314"/>
      <c r="AP661" s="314"/>
      <c r="AQ661" s="314"/>
      <c r="AR661" s="314"/>
      <c r="AS661" s="314"/>
      <c r="AT661" s="314"/>
      <c r="AU661" s="314"/>
      <c r="AV661" s="314"/>
      <c r="AW661" s="314"/>
      <c r="AX661" s="314"/>
      <c r="AY661" s="314"/>
      <c r="AZ661" s="314"/>
      <c r="BA661" s="314"/>
      <c r="BB661" s="314"/>
      <c r="BC661" s="314"/>
      <c r="BD661" s="314"/>
      <c r="BE661" s="314"/>
      <c r="BF661" s="314"/>
      <c r="BG661" s="314"/>
      <c r="BH661" s="314"/>
      <c r="BI661" s="314"/>
      <c r="BJ661" s="314"/>
      <c r="BK661" s="314"/>
      <c r="BL661" s="314"/>
      <c r="BM661" s="314"/>
      <c r="BN661" s="314"/>
      <c r="BO661" s="314"/>
      <c r="BP661" s="314"/>
      <c r="BQ661" s="314"/>
      <c r="BR661" s="314"/>
      <c r="BS661" s="314"/>
      <c r="BT661" s="314"/>
      <c r="BU661" s="314"/>
      <c r="BV661" s="314"/>
      <c r="BW661" s="314"/>
      <c r="BX661" s="314"/>
      <c r="BY661" s="314"/>
      <c r="BZ661" s="314"/>
      <c r="CA661" s="314"/>
      <c r="CB661" s="314"/>
      <c r="CC661" s="314"/>
      <c r="CD661" s="314"/>
      <c r="CE661" s="314"/>
      <c r="CF661" s="314"/>
      <c r="CG661" s="314"/>
      <c r="CH661" s="314"/>
      <c r="CI661" s="314"/>
      <c r="CJ661" s="314"/>
      <c r="CK661" s="314"/>
      <c r="CL661" s="314"/>
      <c r="CM661" s="314"/>
      <c r="CN661" s="314"/>
      <c r="CO661" s="314"/>
      <c r="CP661" s="314"/>
      <c r="CQ661" s="314"/>
      <c r="CR661" s="314"/>
      <c r="CS661" s="314"/>
      <c r="CT661" s="314"/>
      <c r="CU661" s="314"/>
      <c r="CV661" s="314"/>
      <c r="CW661" s="314"/>
      <c r="CX661" s="314"/>
      <c r="CY661" s="314"/>
      <c r="CZ661" s="314"/>
      <c r="DA661" s="314"/>
      <c r="DB661" s="314"/>
      <c r="DC661" s="314"/>
      <c r="DD661" s="314"/>
      <c r="DE661" s="314"/>
      <c r="DF661" s="314"/>
    </row>
    <row r="662" spans="1:110" s="110" customFormat="1">
      <c r="A662" s="314"/>
      <c r="AM662" s="314"/>
      <c r="AN662" s="314"/>
      <c r="AO662" s="314"/>
      <c r="AP662" s="314"/>
      <c r="AQ662" s="314"/>
      <c r="AR662" s="314"/>
      <c r="AS662" s="314"/>
      <c r="AT662" s="314"/>
      <c r="AU662" s="314"/>
      <c r="AV662" s="314"/>
      <c r="AW662" s="314"/>
      <c r="AX662" s="314"/>
      <c r="AY662" s="314"/>
      <c r="AZ662" s="314"/>
      <c r="BA662" s="314"/>
      <c r="BB662" s="314"/>
      <c r="BC662" s="314"/>
      <c r="BD662" s="314"/>
      <c r="BE662" s="314"/>
      <c r="BF662" s="314"/>
      <c r="BG662" s="314"/>
      <c r="BH662" s="314"/>
      <c r="BI662" s="314"/>
      <c r="BJ662" s="314"/>
      <c r="BK662" s="314"/>
      <c r="BL662" s="314"/>
      <c r="BM662" s="314"/>
      <c r="BN662" s="314"/>
      <c r="BO662" s="314"/>
      <c r="BP662" s="314"/>
      <c r="BQ662" s="314"/>
      <c r="BR662" s="314"/>
      <c r="BS662" s="314"/>
      <c r="BT662" s="314"/>
      <c r="BU662" s="314"/>
      <c r="BV662" s="314"/>
      <c r="BW662" s="314"/>
      <c r="BX662" s="314"/>
      <c r="BY662" s="314"/>
      <c r="BZ662" s="314"/>
      <c r="CA662" s="314"/>
      <c r="CB662" s="314"/>
      <c r="CC662" s="314"/>
      <c r="CD662" s="314"/>
      <c r="CE662" s="314"/>
      <c r="CF662" s="314"/>
      <c r="CG662" s="314"/>
      <c r="CH662" s="314"/>
      <c r="CI662" s="314"/>
      <c r="CJ662" s="314"/>
      <c r="CK662" s="314"/>
      <c r="CL662" s="314"/>
      <c r="CM662" s="314"/>
      <c r="CN662" s="314"/>
      <c r="CO662" s="314"/>
      <c r="CP662" s="314"/>
      <c r="CQ662" s="314"/>
      <c r="CR662" s="314"/>
      <c r="CS662" s="314"/>
      <c r="CT662" s="314"/>
      <c r="CU662" s="314"/>
      <c r="CV662" s="314"/>
      <c r="CW662" s="314"/>
      <c r="CX662" s="314"/>
      <c r="CY662" s="314"/>
      <c r="CZ662" s="314"/>
      <c r="DA662" s="314"/>
      <c r="DB662" s="314"/>
      <c r="DC662" s="314"/>
      <c r="DD662" s="314"/>
      <c r="DE662" s="314"/>
      <c r="DF662" s="314"/>
    </row>
    <row r="663" spans="1:110" s="110" customFormat="1">
      <c r="A663" s="314"/>
      <c r="AM663" s="314"/>
      <c r="AN663" s="314"/>
      <c r="AO663" s="314"/>
      <c r="AP663" s="314"/>
      <c r="AQ663" s="314"/>
      <c r="AR663" s="314"/>
      <c r="AS663" s="314"/>
      <c r="AT663" s="314"/>
      <c r="AU663" s="314"/>
      <c r="AV663" s="314"/>
      <c r="AW663" s="314"/>
      <c r="AX663" s="314"/>
      <c r="AY663" s="314"/>
      <c r="AZ663" s="314"/>
      <c r="BA663" s="314"/>
      <c r="BB663" s="314"/>
      <c r="BC663" s="314"/>
      <c r="BD663" s="314"/>
      <c r="BE663" s="314"/>
      <c r="BF663" s="314"/>
      <c r="BG663" s="314"/>
      <c r="BH663" s="314"/>
      <c r="BI663" s="314"/>
      <c r="BJ663" s="314"/>
      <c r="BK663" s="314"/>
      <c r="BL663" s="314"/>
      <c r="BM663" s="314"/>
      <c r="BN663" s="314"/>
      <c r="BO663" s="314"/>
      <c r="BP663" s="314"/>
      <c r="BQ663" s="314"/>
      <c r="BR663" s="314"/>
      <c r="BS663" s="314"/>
      <c r="BT663" s="314"/>
      <c r="BU663" s="314"/>
      <c r="BV663" s="314"/>
      <c r="BW663" s="314"/>
      <c r="BX663" s="314"/>
      <c r="BY663" s="314"/>
      <c r="BZ663" s="314"/>
      <c r="CA663" s="314"/>
      <c r="CB663" s="314"/>
      <c r="CC663" s="314"/>
      <c r="CD663" s="314"/>
      <c r="CE663" s="314"/>
      <c r="CF663" s="314"/>
      <c r="CG663" s="314"/>
      <c r="CH663" s="314"/>
      <c r="CI663" s="314"/>
      <c r="CJ663" s="314"/>
      <c r="CK663" s="314"/>
      <c r="CL663" s="314"/>
      <c r="CM663" s="314"/>
      <c r="CN663" s="314"/>
      <c r="CO663" s="314"/>
      <c r="CP663" s="314"/>
      <c r="CQ663" s="314"/>
      <c r="CR663" s="314"/>
      <c r="CS663" s="314"/>
      <c r="CT663" s="314"/>
      <c r="CU663" s="314"/>
      <c r="CV663" s="314"/>
      <c r="CW663" s="314"/>
      <c r="CX663" s="314"/>
      <c r="CY663" s="314"/>
      <c r="CZ663" s="314"/>
      <c r="DA663" s="314"/>
      <c r="DB663" s="314"/>
      <c r="DC663" s="314"/>
      <c r="DD663" s="314"/>
      <c r="DE663" s="314"/>
      <c r="DF663" s="314"/>
    </row>
    <row r="664" spans="1:110" s="110" customFormat="1">
      <c r="A664" s="314"/>
      <c r="AM664" s="314"/>
      <c r="AN664" s="314"/>
      <c r="AO664" s="314"/>
      <c r="AP664" s="314"/>
      <c r="AQ664" s="314"/>
      <c r="AR664" s="314"/>
      <c r="AS664" s="314"/>
      <c r="AT664" s="314"/>
      <c r="AU664" s="314"/>
      <c r="AV664" s="314"/>
      <c r="AW664" s="314"/>
      <c r="AX664" s="314"/>
      <c r="AY664" s="314"/>
      <c r="AZ664" s="314"/>
      <c r="BA664" s="314"/>
      <c r="BB664" s="314"/>
      <c r="BC664" s="314"/>
      <c r="BD664" s="314"/>
      <c r="BE664" s="314"/>
      <c r="BF664" s="314"/>
      <c r="BG664" s="314"/>
      <c r="BH664" s="314"/>
      <c r="BI664" s="314"/>
      <c r="BJ664" s="314"/>
      <c r="BK664" s="314"/>
      <c r="BL664" s="314"/>
      <c r="BM664" s="314"/>
      <c r="BN664" s="314"/>
      <c r="BO664" s="314"/>
      <c r="BP664" s="314"/>
      <c r="BQ664" s="314"/>
      <c r="BR664" s="314"/>
      <c r="BS664" s="314"/>
      <c r="BT664" s="314"/>
      <c r="BU664" s="314"/>
      <c r="BV664" s="314"/>
      <c r="BW664" s="314"/>
      <c r="BX664" s="314"/>
      <c r="BY664" s="314"/>
      <c r="BZ664" s="314"/>
      <c r="CA664" s="314"/>
      <c r="CB664" s="314"/>
      <c r="CC664" s="314"/>
      <c r="CD664" s="314"/>
      <c r="CE664" s="314"/>
      <c r="CF664" s="314"/>
      <c r="CG664" s="314"/>
      <c r="CH664" s="314"/>
      <c r="CI664" s="314"/>
      <c r="CJ664" s="314"/>
      <c r="CK664" s="314"/>
      <c r="CL664" s="314"/>
      <c r="CM664" s="314"/>
      <c r="CN664" s="314"/>
      <c r="CO664" s="314"/>
      <c r="CP664" s="314"/>
      <c r="CQ664" s="314"/>
      <c r="CR664" s="314"/>
      <c r="CS664" s="314"/>
      <c r="CT664" s="314"/>
      <c r="CU664" s="314"/>
      <c r="CV664" s="314"/>
      <c r="CW664" s="314"/>
      <c r="CX664" s="314"/>
      <c r="CY664" s="314"/>
      <c r="CZ664" s="314"/>
      <c r="DA664" s="314"/>
      <c r="DB664" s="314"/>
      <c r="DC664" s="314"/>
      <c r="DD664" s="314"/>
      <c r="DE664" s="314"/>
      <c r="DF664" s="314"/>
    </row>
    <row r="665" spans="1:110" s="110" customFormat="1">
      <c r="A665" s="314"/>
      <c r="AM665" s="314"/>
      <c r="AN665" s="314"/>
      <c r="AO665" s="314"/>
      <c r="AP665" s="314"/>
      <c r="AQ665" s="314"/>
      <c r="AR665" s="314"/>
      <c r="AS665" s="314"/>
      <c r="AT665" s="314"/>
      <c r="AU665" s="314"/>
      <c r="AV665" s="314"/>
      <c r="AW665" s="314"/>
      <c r="AX665" s="314"/>
      <c r="AY665" s="314"/>
      <c r="AZ665" s="314"/>
      <c r="BA665" s="314"/>
      <c r="BB665" s="314"/>
      <c r="BC665" s="314"/>
      <c r="BD665" s="314"/>
      <c r="BE665" s="314"/>
      <c r="BF665" s="314"/>
      <c r="BG665" s="314"/>
      <c r="BH665" s="314"/>
      <c r="BI665" s="314"/>
      <c r="BJ665" s="314"/>
      <c r="BK665" s="314"/>
      <c r="BL665" s="314"/>
      <c r="BM665" s="314"/>
      <c r="BN665" s="314"/>
      <c r="BO665" s="314"/>
      <c r="BP665" s="314"/>
      <c r="BQ665" s="314"/>
      <c r="BR665" s="314"/>
      <c r="BS665" s="314"/>
      <c r="BT665" s="314"/>
      <c r="BU665" s="314"/>
      <c r="BV665" s="314"/>
      <c r="BW665" s="314"/>
      <c r="BX665" s="314"/>
      <c r="BY665" s="314"/>
      <c r="BZ665" s="314"/>
      <c r="CA665" s="314"/>
      <c r="CB665" s="314"/>
      <c r="CC665" s="314"/>
      <c r="CD665" s="314"/>
      <c r="CE665" s="314"/>
      <c r="CF665" s="314"/>
      <c r="CG665" s="314"/>
      <c r="CH665" s="314"/>
      <c r="CI665" s="314"/>
      <c r="CJ665" s="314"/>
      <c r="CK665" s="314"/>
      <c r="CL665" s="314"/>
      <c r="CM665" s="314"/>
      <c r="CN665" s="314"/>
      <c r="CO665" s="314"/>
      <c r="CP665" s="314"/>
      <c r="CQ665" s="314"/>
      <c r="CR665" s="314"/>
      <c r="CS665" s="314"/>
      <c r="CT665" s="314"/>
      <c r="CU665" s="314"/>
      <c r="CV665" s="314"/>
      <c r="CW665" s="314"/>
      <c r="CX665" s="314"/>
      <c r="CY665" s="314"/>
      <c r="CZ665" s="314"/>
      <c r="DA665" s="314"/>
      <c r="DB665" s="314"/>
      <c r="DC665" s="314"/>
      <c r="DD665" s="314"/>
      <c r="DE665" s="314"/>
      <c r="DF665" s="314"/>
    </row>
    <row r="666" spans="1:110" s="110" customFormat="1">
      <c r="A666" s="314"/>
      <c r="AM666" s="314"/>
      <c r="AN666" s="314"/>
      <c r="AO666" s="314"/>
      <c r="AP666" s="314"/>
      <c r="AQ666" s="314"/>
      <c r="AR666" s="314"/>
      <c r="AS666" s="314"/>
      <c r="AT666" s="314"/>
      <c r="AU666" s="314"/>
      <c r="AV666" s="314"/>
      <c r="AW666" s="314"/>
      <c r="AX666" s="314"/>
      <c r="AY666" s="314"/>
      <c r="AZ666" s="314"/>
      <c r="BA666" s="314"/>
      <c r="BB666" s="314"/>
      <c r="BC666" s="314"/>
      <c r="BD666" s="314"/>
      <c r="BE666" s="314"/>
      <c r="BF666" s="314"/>
      <c r="BG666" s="314"/>
      <c r="BH666" s="314"/>
      <c r="BI666" s="314"/>
      <c r="BJ666" s="314"/>
      <c r="BK666" s="314"/>
      <c r="BL666" s="314"/>
      <c r="BM666" s="314"/>
      <c r="BN666" s="314"/>
      <c r="BO666" s="314"/>
      <c r="BP666" s="314"/>
      <c r="BQ666" s="314"/>
      <c r="BR666" s="314"/>
      <c r="BS666" s="314"/>
      <c r="BT666" s="314"/>
      <c r="BU666" s="314"/>
      <c r="BV666" s="314"/>
      <c r="BW666" s="314"/>
      <c r="BX666" s="314"/>
      <c r="BY666" s="314"/>
      <c r="BZ666" s="314"/>
      <c r="CA666" s="314"/>
      <c r="CB666" s="314"/>
      <c r="CC666" s="314"/>
      <c r="CD666" s="314"/>
      <c r="CE666" s="314"/>
      <c r="CF666" s="314"/>
      <c r="CG666" s="314"/>
      <c r="CH666" s="314"/>
      <c r="CI666" s="314"/>
      <c r="CJ666" s="314"/>
      <c r="CK666" s="314"/>
      <c r="CL666" s="314"/>
      <c r="CM666" s="314"/>
      <c r="CN666" s="314"/>
      <c r="CO666" s="314"/>
      <c r="CP666" s="314"/>
      <c r="CQ666" s="314"/>
      <c r="CR666" s="314"/>
      <c r="CS666" s="314"/>
      <c r="CT666" s="314"/>
      <c r="CU666" s="314"/>
      <c r="CV666" s="314"/>
      <c r="CW666" s="314"/>
      <c r="CX666" s="314"/>
      <c r="CY666" s="314"/>
      <c r="CZ666" s="314"/>
      <c r="DA666" s="314"/>
      <c r="DB666" s="314"/>
      <c r="DC666" s="314"/>
      <c r="DD666" s="314"/>
      <c r="DE666" s="314"/>
      <c r="DF666" s="314"/>
    </row>
    <row r="667" spans="1:110" s="110" customFormat="1">
      <c r="A667" s="314"/>
      <c r="AM667" s="314"/>
      <c r="AN667" s="314"/>
      <c r="AO667" s="314"/>
      <c r="AP667" s="314"/>
      <c r="AQ667" s="314"/>
      <c r="AR667" s="314"/>
      <c r="AS667" s="314"/>
      <c r="AT667" s="314"/>
      <c r="AU667" s="314"/>
      <c r="AV667" s="314"/>
      <c r="AW667" s="314"/>
      <c r="AX667" s="314"/>
      <c r="AY667" s="314"/>
      <c r="AZ667" s="314"/>
      <c r="BA667" s="314"/>
      <c r="BB667" s="314"/>
      <c r="BC667" s="314"/>
      <c r="BD667" s="314"/>
      <c r="BE667" s="314"/>
      <c r="BF667" s="314"/>
      <c r="BG667" s="314"/>
      <c r="BH667" s="314"/>
      <c r="BI667" s="314"/>
      <c r="BJ667" s="314"/>
      <c r="BK667" s="314"/>
      <c r="BL667" s="314"/>
      <c r="BM667" s="314"/>
      <c r="BN667" s="314"/>
      <c r="BO667" s="314"/>
      <c r="BP667" s="314"/>
      <c r="BQ667" s="314"/>
      <c r="BR667" s="314"/>
      <c r="BS667" s="314"/>
      <c r="BT667" s="314"/>
      <c r="BU667" s="314"/>
      <c r="BV667" s="314"/>
      <c r="BW667" s="314"/>
      <c r="BX667" s="314"/>
      <c r="BY667" s="314"/>
      <c r="BZ667" s="314"/>
      <c r="CA667" s="314"/>
      <c r="CB667" s="314"/>
      <c r="CC667" s="314"/>
      <c r="CD667" s="314"/>
      <c r="CE667" s="314"/>
      <c r="CF667" s="314"/>
      <c r="CG667" s="314"/>
      <c r="CH667" s="314"/>
      <c r="CI667" s="314"/>
      <c r="CJ667" s="314"/>
      <c r="CK667" s="314"/>
      <c r="CL667" s="314"/>
      <c r="CM667" s="314"/>
      <c r="CN667" s="314"/>
      <c r="CO667" s="314"/>
      <c r="CP667" s="314"/>
      <c r="CQ667" s="314"/>
      <c r="CR667" s="314"/>
      <c r="CS667" s="314"/>
      <c r="CT667" s="314"/>
      <c r="CU667" s="314"/>
      <c r="CV667" s="314"/>
      <c r="CW667" s="314"/>
      <c r="CX667" s="314"/>
      <c r="CY667" s="314"/>
      <c r="CZ667" s="314"/>
      <c r="DA667" s="314"/>
      <c r="DB667" s="314"/>
      <c r="DC667" s="314"/>
      <c r="DD667" s="314"/>
      <c r="DE667" s="314"/>
      <c r="DF667" s="314"/>
    </row>
    <row r="668" spans="1:110" s="110" customFormat="1">
      <c r="A668" s="314"/>
      <c r="AM668" s="314"/>
      <c r="AN668" s="314"/>
      <c r="AO668" s="314"/>
      <c r="AP668" s="314"/>
      <c r="AQ668" s="314"/>
      <c r="AR668" s="314"/>
      <c r="AS668" s="314"/>
      <c r="AT668" s="314"/>
      <c r="AU668" s="314"/>
      <c r="AV668" s="314"/>
      <c r="AW668" s="314"/>
      <c r="AX668" s="314"/>
      <c r="AY668" s="314"/>
      <c r="AZ668" s="314"/>
      <c r="BA668" s="314"/>
      <c r="BB668" s="314"/>
      <c r="BC668" s="314"/>
      <c r="BD668" s="314"/>
      <c r="BE668" s="314"/>
      <c r="BF668" s="314"/>
      <c r="BG668" s="314"/>
      <c r="BH668" s="314"/>
      <c r="BI668" s="314"/>
      <c r="BJ668" s="314"/>
      <c r="BK668" s="314"/>
      <c r="BL668" s="314"/>
      <c r="BM668" s="314"/>
      <c r="BN668" s="314"/>
      <c r="BO668" s="314"/>
      <c r="BP668" s="314"/>
      <c r="BQ668" s="314"/>
      <c r="BR668" s="314"/>
      <c r="BS668" s="314"/>
      <c r="BT668" s="314"/>
      <c r="BU668" s="314"/>
      <c r="BV668" s="314"/>
      <c r="BW668" s="314"/>
      <c r="BX668" s="314"/>
      <c r="BY668" s="314"/>
      <c r="BZ668" s="314"/>
      <c r="CA668" s="314"/>
      <c r="CB668" s="314"/>
      <c r="CC668" s="314"/>
      <c r="CD668" s="314"/>
      <c r="CE668" s="314"/>
      <c r="CF668" s="314"/>
      <c r="CG668" s="314"/>
      <c r="CH668" s="314"/>
      <c r="CI668" s="314"/>
      <c r="CJ668" s="314"/>
      <c r="CK668" s="314"/>
      <c r="CL668" s="314"/>
      <c r="CM668" s="314"/>
      <c r="CN668" s="314"/>
      <c r="CO668" s="314"/>
      <c r="CP668" s="314"/>
      <c r="CQ668" s="314"/>
      <c r="CR668" s="314"/>
      <c r="CS668" s="314"/>
      <c r="CT668" s="314"/>
      <c r="CU668" s="314"/>
      <c r="CV668" s="314"/>
      <c r="CW668" s="314"/>
      <c r="CX668" s="314"/>
      <c r="CY668" s="314"/>
      <c r="CZ668" s="314"/>
      <c r="DA668" s="314"/>
      <c r="DB668" s="314"/>
      <c r="DC668" s="314"/>
      <c r="DD668" s="314"/>
      <c r="DE668" s="314"/>
      <c r="DF668" s="314"/>
    </row>
    <row r="669" spans="1:110" s="110" customFormat="1">
      <c r="A669" s="314"/>
      <c r="AM669" s="314"/>
      <c r="AN669" s="314"/>
      <c r="AO669" s="314"/>
      <c r="AP669" s="314"/>
      <c r="AQ669" s="314"/>
      <c r="AR669" s="314"/>
      <c r="AS669" s="314"/>
      <c r="AT669" s="314"/>
      <c r="AU669" s="314"/>
      <c r="AV669" s="314"/>
      <c r="AW669" s="314"/>
      <c r="AX669" s="314"/>
      <c r="AY669" s="314"/>
      <c r="AZ669" s="314"/>
      <c r="BA669" s="314"/>
      <c r="BB669" s="314"/>
      <c r="BC669" s="314"/>
      <c r="BD669" s="314"/>
      <c r="BE669" s="314"/>
      <c r="BF669" s="314"/>
      <c r="BG669" s="314"/>
      <c r="BH669" s="314"/>
      <c r="BI669" s="314"/>
      <c r="BJ669" s="314"/>
      <c r="BK669" s="314"/>
      <c r="BL669" s="314"/>
      <c r="BM669" s="314"/>
      <c r="BN669" s="314"/>
      <c r="BO669" s="314"/>
      <c r="BP669" s="314"/>
      <c r="BQ669" s="314"/>
      <c r="BR669" s="314"/>
      <c r="BS669" s="314"/>
      <c r="BT669" s="314"/>
      <c r="BU669" s="314"/>
      <c r="BV669" s="314"/>
      <c r="BW669" s="314"/>
      <c r="BX669" s="314"/>
      <c r="BY669" s="314"/>
      <c r="BZ669" s="314"/>
      <c r="CA669" s="314"/>
      <c r="CB669" s="314"/>
      <c r="CC669" s="314"/>
      <c r="CD669" s="314"/>
      <c r="CE669" s="314"/>
      <c r="CF669" s="314"/>
      <c r="CG669" s="314"/>
      <c r="CH669" s="314"/>
      <c r="CI669" s="314"/>
      <c r="CJ669" s="314"/>
      <c r="CK669" s="314"/>
      <c r="CL669" s="314"/>
      <c r="CM669" s="314"/>
      <c r="CN669" s="314"/>
      <c r="CO669" s="314"/>
      <c r="CP669" s="314"/>
      <c r="CQ669" s="314"/>
      <c r="CR669" s="314"/>
      <c r="CS669" s="314"/>
      <c r="CT669" s="314"/>
      <c r="CU669" s="314"/>
      <c r="CV669" s="314"/>
      <c r="CW669" s="314"/>
      <c r="CX669" s="314"/>
      <c r="CY669" s="314"/>
      <c r="CZ669" s="314"/>
      <c r="DA669" s="314"/>
      <c r="DB669" s="314"/>
      <c r="DC669" s="314"/>
      <c r="DD669" s="314"/>
      <c r="DE669" s="314"/>
      <c r="DF669" s="314"/>
    </row>
    <row r="670" spans="1:110" s="110" customFormat="1">
      <c r="A670" s="314"/>
      <c r="AM670" s="314"/>
      <c r="AN670" s="314"/>
      <c r="AO670" s="314"/>
      <c r="AP670" s="314"/>
      <c r="AQ670" s="314"/>
      <c r="AR670" s="314"/>
      <c r="AS670" s="314"/>
      <c r="AT670" s="314"/>
      <c r="AU670" s="314"/>
      <c r="AV670" s="314"/>
      <c r="AW670" s="314"/>
      <c r="AX670" s="314"/>
      <c r="AY670" s="314"/>
      <c r="AZ670" s="314"/>
      <c r="BA670" s="314"/>
      <c r="BB670" s="314"/>
      <c r="BC670" s="314"/>
      <c r="BD670" s="314"/>
      <c r="BE670" s="314"/>
      <c r="BF670" s="314"/>
      <c r="BG670" s="314"/>
      <c r="BH670" s="314"/>
      <c r="BI670" s="314"/>
      <c r="BJ670" s="314"/>
      <c r="BK670" s="314"/>
      <c r="BL670" s="314"/>
      <c r="BM670" s="314"/>
      <c r="BN670" s="314"/>
      <c r="BO670" s="314"/>
      <c r="BP670" s="314"/>
      <c r="BQ670" s="314"/>
      <c r="BR670" s="314"/>
      <c r="BS670" s="314"/>
      <c r="BT670" s="314"/>
      <c r="BU670" s="314"/>
      <c r="BV670" s="314"/>
      <c r="BW670" s="314"/>
      <c r="BX670" s="314"/>
      <c r="BY670" s="314"/>
      <c r="BZ670" s="314"/>
      <c r="CA670" s="314"/>
      <c r="CB670" s="314"/>
      <c r="CC670" s="314"/>
      <c r="CD670" s="314"/>
      <c r="CE670" s="314"/>
      <c r="CF670" s="314"/>
      <c r="CG670" s="314"/>
      <c r="CH670" s="314"/>
      <c r="CI670" s="314"/>
      <c r="CJ670" s="314"/>
      <c r="CK670" s="314"/>
      <c r="CL670" s="314"/>
      <c r="CM670" s="314"/>
      <c r="CN670" s="314"/>
      <c r="CO670" s="314"/>
      <c r="CP670" s="314"/>
      <c r="CQ670" s="314"/>
      <c r="CR670" s="314"/>
      <c r="CS670" s="314"/>
      <c r="CT670" s="314"/>
      <c r="CU670" s="314"/>
      <c r="CV670" s="314"/>
      <c r="CW670" s="314"/>
      <c r="CX670" s="314"/>
      <c r="CY670" s="314"/>
      <c r="CZ670" s="314"/>
      <c r="DA670" s="314"/>
      <c r="DB670" s="314"/>
      <c r="DC670" s="314"/>
      <c r="DD670" s="314"/>
      <c r="DE670" s="314"/>
      <c r="DF670" s="314"/>
    </row>
    <row r="671" spans="1:110" s="110" customFormat="1">
      <c r="A671" s="314"/>
      <c r="AM671" s="314"/>
      <c r="AN671" s="314"/>
      <c r="AO671" s="314"/>
      <c r="AP671" s="314"/>
      <c r="AQ671" s="314"/>
      <c r="AR671" s="314"/>
      <c r="AS671" s="314"/>
      <c r="AT671" s="314"/>
      <c r="AU671" s="314"/>
      <c r="AV671" s="314"/>
      <c r="AW671" s="314"/>
      <c r="AX671" s="314"/>
      <c r="AY671" s="314"/>
      <c r="AZ671" s="314"/>
      <c r="BA671" s="314"/>
      <c r="BB671" s="314"/>
      <c r="BC671" s="314"/>
      <c r="BD671" s="314"/>
      <c r="BE671" s="314"/>
      <c r="BF671" s="314"/>
      <c r="BG671" s="314"/>
      <c r="BH671" s="314"/>
      <c r="BI671" s="314"/>
      <c r="BJ671" s="314"/>
      <c r="BK671" s="314"/>
      <c r="BL671" s="314"/>
      <c r="BM671" s="314"/>
      <c r="BN671" s="314"/>
      <c r="BO671" s="314"/>
      <c r="BP671" s="314"/>
      <c r="BQ671" s="314"/>
      <c r="BR671" s="314"/>
      <c r="BS671" s="314"/>
      <c r="BT671" s="314"/>
      <c r="BU671" s="314"/>
      <c r="BV671" s="314"/>
      <c r="BW671" s="314"/>
      <c r="BX671" s="314"/>
      <c r="BY671" s="314"/>
      <c r="BZ671" s="314"/>
      <c r="CA671" s="314"/>
      <c r="CB671" s="314"/>
      <c r="CC671" s="314"/>
      <c r="CD671" s="314"/>
      <c r="CE671" s="314"/>
      <c r="CF671" s="314"/>
      <c r="CG671" s="314"/>
      <c r="CH671" s="314"/>
      <c r="CI671" s="314"/>
      <c r="CJ671" s="314"/>
      <c r="CK671" s="314"/>
      <c r="CL671" s="314"/>
      <c r="CM671" s="314"/>
      <c r="CN671" s="314"/>
      <c r="CO671" s="314"/>
      <c r="CP671" s="314"/>
      <c r="CQ671" s="314"/>
      <c r="CR671" s="314"/>
      <c r="CS671" s="314"/>
      <c r="CT671" s="314"/>
      <c r="CU671" s="314"/>
      <c r="CV671" s="314"/>
      <c r="CW671" s="314"/>
      <c r="CX671" s="314"/>
      <c r="CY671" s="314"/>
      <c r="CZ671" s="314"/>
      <c r="DA671" s="314"/>
      <c r="DB671" s="314"/>
      <c r="DC671" s="314"/>
      <c r="DD671" s="314"/>
      <c r="DE671" s="314"/>
      <c r="DF671" s="314"/>
    </row>
    <row r="672" spans="1:110" s="110" customFormat="1">
      <c r="A672" s="314"/>
      <c r="AM672" s="314"/>
      <c r="AN672" s="314"/>
      <c r="AO672" s="314"/>
      <c r="AP672" s="314"/>
      <c r="AQ672" s="314"/>
      <c r="AR672" s="314"/>
      <c r="AS672" s="314"/>
      <c r="AT672" s="314"/>
      <c r="AU672" s="314"/>
      <c r="AV672" s="314"/>
      <c r="AW672" s="314"/>
      <c r="AX672" s="314"/>
      <c r="AY672" s="314"/>
      <c r="AZ672" s="314"/>
      <c r="BA672" s="314"/>
      <c r="BB672" s="314"/>
      <c r="BC672" s="314"/>
      <c r="BD672" s="314"/>
      <c r="BE672" s="314"/>
      <c r="BF672" s="314"/>
      <c r="BG672" s="314"/>
      <c r="BH672" s="314"/>
      <c r="BI672" s="314"/>
      <c r="BJ672" s="314"/>
      <c r="BK672" s="314"/>
      <c r="BL672" s="314"/>
      <c r="BM672" s="314"/>
      <c r="BN672" s="314"/>
      <c r="BO672" s="314"/>
      <c r="BP672" s="314"/>
      <c r="BQ672" s="314"/>
      <c r="BR672" s="314"/>
      <c r="BS672" s="314"/>
      <c r="BT672" s="314"/>
      <c r="BU672" s="314"/>
      <c r="BV672" s="314"/>
      <c r="BW672" s="314"/>
      <c r="BX672" s="314"/>
      <c r="BY672" s="314"/>
      <c r="BZ672" s="314"/>
      <c r="CA672" s="314"/>
      <c r="CB672" s="314"/>
      <c r="CC672" s="314"/>
      <c r="CD672" s="314"/>
      <c r="CE672" s="314"/>
      <c r="CF672" s="314"/>
      <c r="CG672" s="314"/>
      <c r="CH672" s="314"/>
      <c r="CI672" s="314"/>
      <c r="CJ672" s="314"/>
      <c r="CK672" s="314"/>
      <c r="CL672" s="314"/>
      <c r="CM672" s="314"/>
      <c r="CN672" s="314"/>
      <c r="CO672" s="314"/>
      <c r="CP672" s="314"/>
      <c r="CQ672" s="314"/>
      <c r="CR672" s="314"/>
      <c r="CS672" s="314"/>
      <c r="CT672" s="314"/>
      <c r="CU672" s="314"/>
      <c r="CV672" s="314"/>
      <c r="CW672" s="314"/>
      <c r="CX672" s="314"/>
      <c r="CY672" s="314"/>
      <c r="CZ672" s="314"/>
      <c r="DA672" s="314"/>
      <c r="DB672" s="314"/>
      <c r="DC672" s="314"/>
      <c r="DD672" s="314"/>
      <c r="DE672" s="314"/>
      <c r="DF672" s="314"/>
    </row>
    <row r="673" spans="1:110" s="110" customFormat="1">
      <c r="A673" s="314"/>
      <c r="AM673" s="314"/>
      <c r="AN673" s="314"/>
      <c r="AO673" s="314"/>
      <c r="AP673" s="314"/>
      <c r="AQ673" s="314"/>
      <c r="AR673" s="314"/>
      <c r="AS673" s="314"/>
      <c r="AT673" s="314"/>
      <c r="AU673" s="314"/>
      <c r="AV673" s="314"/>
      <c r="AW673" s="314"/>
      <c r="AX673" s="314"/>
      <c r="AY673" s="314"/>
      <c r="AZ673" s="314"/>
      <c r="BA673" s="314"/>
      <c r="BB673" s="314"/>
      <c r="BC673" s="314"/>
      <c r="BD673" s="314"/>
      <c r="BE673" s="314"/>
      <c r="BF673" s="314"/>
      <c r="BG673" s="314"/>
      <c r="BH673" s="314"/>
      <c r="BI673" s="314"/>
      <c r="BJ673" s="314"/>
      <c r="BK673" s="314"/>
      <c r="BL673" s="314"/>
      <c r="BM673" s="314"/>
      <c r="BN673" s="314"/>
      <c r="BO673" s="314"/>
      <c r="BP673" s="314"/>
      <c r="BQ673" s="314"/>
      <c r="BR673" s="314"/>
      <c r="BS673" s="314"/>
      <c r="BT673" s="314"/>
      <c r="BU673" s="314"/>
      <c r="BV673" s="314"/>
      <c r="BW673" s="314"/>
      <c r="BX673" s="314"/>
      <c r="BY673" s="314"/>
      <c r="BZ673" s="314"/>
      <c r="CA673" s="314"/>
      <c r="CB673" s="314"/>
      <c r="CC673" s="314"/>
      <c r="CD673" s="314"/>
      <c r="CE673" s="314"/>
      <c r="CF673" s="314"/>
      <c r="CG673" s="314"/>
      <c r="CH673" s="314"/>
      <c r="CI673" s="314"/>
      <c r="CJ673" s="314"/>
      <c r="CK673" s="314"/>
      <c r="CL673" s="314"/>
      <c r="CM673" s="314"/>
      <c r="CN673" s="314"/>
      <c r="CO673" s="314"/>
      <c r="CP673" s="314"/>
      <c r="CQ673" s="314"/>
      <c r="CR673" s="314"/>
      <c r="CS673" s="314"/>
      <c r="CT673" s="314"/>
      <c r="CU673" s="314"/>
      <c r="CV673" s="314"/>
      <c r="CW673" s="314"/>
      <c r="CX673" s="314"/>
      <c r="CY673" s="314"/>
      <c r="CZ673" s="314"/>
      <c r="DA673" s="314"/>
      <c r="DB673" s="314"/>
      <c r="DC673" s="314"/>
      <c r="DD673" s="314"/>
      <c r="DE673" s="314"/>
      <c r="DF673" s="314"/>
    </row>
    <row r="674" spans="1:110" s="110" customFormat="1">
      <c r="A674" s="314"/>
      <c r="AM674" s="314"/>
      <c r="AN674" s="314"/>
      <c r="AO674" s="314"/>
      <c r="AP674" s="314"/>
      <c r="AQ674" s="314"/>
      <c r="AR674" s="314"/>
      <c r="AS674" s="314"/>
      <c r="AT674" s="314"/>
      <c r="AU674" s="314"/>
      <c r="AV674" s="314"/>
      <c r="AW674" s="314"/>
      <c r="AX674" s="314"/>
      <c r="AY674" s="314"/>
      <c r="AZ674" s="314"/>
      <c r="BA674" s="314"/>
      <c r="BB674" s="314"/>
      <c r="BC674" s="314"/>
      <c r="BD674" s="314"/>
      <c r="BE674" s="314"/>
      <c r="BF674" s="314"/>
      <c r="BG674" s="314"/>
      <c r="BH674" s="314"/>
      <c r="BI674" s="314"/>
      <c r="BJ674" s="314"/>
      <c r="BK674" s="314"/>
      <c r="BL674" s="314"/>
      <c r="BM674" s="314"/>
      <c r="BN674" s="314"/>
      <c r="BO674" s="314"/>
      <c r="BP674" s="314"/>
      <c r="BQ674" s="314"/>
      <c r="BR674" s="314"/>
      <c r="BS674" s="314"/>
      <c r="BT674" s="314"/>
      <c r="BU674" s="314"/>
      <c r="BV674" s="314"/>
      <c r="BW674" s="314"/>
      <c r="BX674" s="314"/>
      <c r="BY674" s="314"/>
      <c r="BZ674" s="314"/>
      <c r="CA674" s="314"/>
      <c r="CB674" s="314"/>
      <c r="CC674" s="314"/>
      <c r="CD674" s="314"/>
      <c r="CE674" s="314"/>
      <c r="CF674" s="314"/>
      <c r="CG674" s="314"/>
      <c r="CH674" s="314"/>
      <c r="CI674" s="314"/>
      <c r="CJ674" s="314"/>
      <c r="CK674" s="314"/>
      <c r="CL674" s="314"/>
      <c r="CM674" s="314"/>
      <c r="CN674" s="314"/>
      <c r="CO674" s="314"/>
      <c r="CP674" s="314"/>
      <c r="CQ674" s="314"/>
      <c r="CR674" s="314"/>
      <c r="CS674" s="314"/>
      <c r="CT674" s="314"/>
      <c r="CU674" s="314"/>
      <c r="CV674" s="314"/>
      <c r="CW674" s="314"/>
      <c r="CX674" s="314"/>
      <c r="CY674" s="314"/>
      <c r="CZ674" s="314"/>
      <c r="DA674" s="314"/>
      <c r="DB674" s="314"/>
      <c r="DC674" s="314"/>
      <c r="DD674" s="314"/>
      <c r="DE674" s="314"/>
      <c r="DF674" s="314"/>
    </row>
    <row r="675" spans="1:110" s="110" customFormat="1">
      <c r="A675" s="314"/>
      <c r="AM675" s="314"/>
      <c r="AN675" s="314"/>
      <c r="AO675" s="314"/>
      <c r="AP675" s="314"/>
      <c r="AQ675" s="314"/>
      <c r="AR675" s="314"/>
      <c r="AS675" s="314"/>
      <c r="AT675" s="314"/>
      <c r="AU675" s="314"/>
      <c r="AV675" s="314"/>
      <c r="AW675" s="314"/>
      <c r="AX675" s="314"/>
      <c r="AY675" s="314"/>
      <c r="AZ675" s="314"/>
      <c r="BA675" s="314"/>
      <c r="BB675" s="314"/>
      <c r="BC675" s="314"/>
      <c r="BD675" s="314"/>
      <c r="BE675" s="314"/>
      <c r="BF675" s="314"/>
      <c r="BG675" s="314"/>
      <c r="BH675" s="314"/>
      <c r="BI675" s="314"/>
      <c r="BJ675" s="314"/>
      <c r="BK675" s="314"/>
      <c r="BL675" s="314"/>
      <c r="BM675" s="314"/>
      <c r="BN675" s="314"/>
      <c r="BO675" s="314"/>
      <c r="BP675" s="314"/>
      <c r="BQ675" s="314"/>
      <c r="BR675" s="314"/>
      <c r="BS675" s="314"/>
      <c r="BT675" s="314"/>
      <c r="BU675" s="314"/>
      <c r="BV675" s="314"/>
      <c r="BW675" s="314"/>
      <c r="BX675" s="314"/>
      <c r="BY675" s="314"/>
      <c r="BZ675" s="314"/>
      <c r="CA675" s="314"/>
      <c r="CB675" s="314"/>
      <c r="CC675" s="314"/>
      <c r="CD675" s="314"/>
      <c r="CE675" s="314"/>
      <c r="CF675" s="314"/>
      <c r="CG675" s="314"/>
      <c r="CH675" s="314"/>
      <c r="CI675" s="314"/>
      <c r="CJ675" s="314"/>
      <c r="CK675" s="314"/>
      <c r="CL675" s="314"/>
      <c r="CM675" s="314"/>
      <c r="CN675" s="314"/>
      <c r="CO675" s="314"/>
      <c r="CP675" s="314"/>
      <c r="CQ675" s="314"/>
      <c r="CR675" s="314"/>
      <c r="CS675" s="314"/>
      <c r="CT675" s="314"/>
      <c r="CU675" s="314"/>
      <c r="CV675" s="314"/>
      <c r="CW675" s="314"/>
      <c r="CX675" s="314"/>
      <c r="CY675" s="314"/>
      <c r="CZ675" s="314"/>
      <c r="DA675" s="314"/>
      <c r="DB675" s="314"/>
      <c r="DC675" s="314"/>
      <c r="DD675" s="314"/>
      <c r="DE675" s="314"/>
      <c r="DF675" s="314"/>
    </row>
    <row r="676" spans="1:110" s="110" customFormat="1">
      <c r="A676" s="314"/>
      <c r="AM676" s="314"/>
      <c r="AN676" s="314"/>
      <c r="AO676" s="314"/>
      <c r="AP676" s="314"/>
      <c r="AQ676" s="314"/>
      <c r="AR676" s="314"/>
      <c r="AS676" s="314"/>
      <c r="AT676" s="314"/>
      <c r="AU676" s="314"/>
      <c r="AV676" s="314"/>
      <c r="AW676" s="314"/>
      <c r="AX676" s="314"/>
      <c r="AY676" s="314"/>
      <c r="AZ676" s="314"/>
      <c r="BA676" s="314"/>
      <c r="BB676" s="314"/>
      <c r="BC676" s="314"/>
      <c r="BD676" s="314"/>
      <c r="BE676" s="314"/>
      <c r="BF676" s="314"/>
      <c r="BG676" s="314"/>
      <c r="BH676" s="314"/>
      <c r="BI676" s="314"/>
      <c r="BJ676" s="314"/>
      <c r="BK676" s="314"/>
      <c r="BL676" s="314"/>
      <c r="BM676" s="314"/>
      <c r="BN676" s="314"/>
      <c r="BO676" s="314"/>
      <c r="BP676" s="314"/>
      <c r="BQ676" s="314"/>
      <c r="BR676" s="314"/>
      <c r="BS676" s="314"/>
      <c r="BT676" s="314"/>
      <c r="BU676" s="314"/>
      <c r="BV676" s="314"/>
      <c r="BW676" s="314"/>
      <c r="BX676" s="314"/>
      <c r="BY676" s="314"/>
      <c r="BZ676" s="314"/>
      <c r="CA676" s="314"/>
      <c r="CB676" s="314"/>
      <c r="CC676" s="314"/>
      <c r="CD676" s="314"/>
      <c r="CE676" s="314"/>
      <c r="CF676" s="314"/>
      <c r="CG676" s="314"/>
      <c r="CH676" s="314"/>
      <c r="CI676" s="314"/>
      <c r="CJ676" s="314"/>
      <c r="CK676" s="314"/>
      <c r="CL676" s="314"/>
      <c r="CM676" s="314"/>
      <c r="CN676" s="314"/>
      <c r="CO676" s="314"/>
      <c r="CP676" s="314"/>
      <c r="CQ676" s="314"/>
      <c r="CR676" s="314"/>
      <c r="CS676" s="314"/>
      <c r="CT676" s="314"/>
      <c r="CU676" s="314"/>
      <c r="CV676" s="314"/>
      <c r="CW676" s="314"/>
      <c r="CX676" s="314"/>
      <c r="CY676" s="314"/>
      <c r="CZ676" s="314"/>
      <c r="DA676" s="314"/>
      <c r="DB676" s="314"/>
      <c r="DC676" s="314"/>
      <c r="DD676" s="314"/>
      <c r="DE676" s="314"/>
      <c r="DF676" s="314"/>
    </row>
    <row r="677" spans="1:110" s="110" customFormat="1">
      <c r="A677" s="314"/>
      <c r="AM677" s="314"/>
      <c r="AN677" s="314"/>
      <c r="AO677" s="314"/>
      <c r="AP677" s="314"/>
      <c r="AQ677" s="314"/>
      <c r="AR677" s="314"/>
      <c r="AS677" s="314"/>
      <c r="AT677" s="314"/>
      <c r="AU677" s="314"/>
      <c r="AV677" s="314"/>
      <c r="AW677" s="314"/>
      <c r="AX677" s="314"/>
      <c r="AY677" s="314"/>
      <c r="AZ677" s="314"/>
      <c r="BA677" s="314"/>
      <c r="BB677" s="314"/>
      <c r="BC677" s="314"/>
      <c r="BD677" s="314"/>
      <c r="BE677" s="314"/>
      <c r="BF677" s="314"/>
      <c r="BG677" s="314"/>
      <c r="BH677" s="314"/>
      <c r="BI677" s="314"/>
      <c r="BJ677" s="314"/>
      <c r="BK677" s="314"/>
      <c r="BL677" s="314"/>
      <c r="BM677" s="314"/>
      <c r="BN677" s="314"/>
      <c r="BO677" s="314"/>
      <c r="BP677" s="314"/>
      <c r="BQ677" s="314"/>
      <c r="BR677" s="314"/>
      <c r="BS677" s="314"/>
      <c r="BT677" s="314"/>
      <c r="BU677" s="314"/>
      <c r="BV677" s="314"/>
      <c r="BW677" s="314"/>
      <c r="BX677" s="314"/>
      <c r="BY677" s="314"/>
      <c r="BZ677" s="314"/>
      <c r="CA677" s="314"/>
      <c r="CB677" s="314"/>
      <c r="CC677" s="314"/>
      <c r="CD677" s="314"/>
      <c r="CE677" s="314"/>
      <c r="CF677" s="314"/>
      <c r="CG677" s="314"/>
      <c r="CH677" s="314"/>
      <c r="CI677" s="314"/>
      <c r="CJ677" s="314"/>
      <c r="CK677" s="314"/>
      <c r="CL677" s="314"/>
      <c r="CM677" s="314"/>
      <c r="CN677" s="314"/>
      <c r="CO677" s="314"/>
      <c r="CP677" s="314"/>
      <c r="CQ677" s="314"/>
      <c r="CR677" s="314"/>
      <c r="CS677" s="314"/>
      <c r="CT677" s="314"/>
      <c r="CU677" s="314"/>
      <c r="CV677" s="314"/>
      <c r="CW677" s="314"/>
      <c r="CX677" s="314"/>
      <c r="CY677" s="314"/>
      <c r="CZ677" s="314"/>
      <c r="DA677" s="314"/>
      <c r="DB677" s="314"/>
      <c r="DC677" s="314"/>
      <c r="DD677" s="314"/>
      <c r="DE677" s="314"/>
      <c r="DF677" s="314"/>
    </row>
    <row r="678" spans="1:110" s="110" customFormat="1">
      <c r="A678" s="314"/>
      <c r="AM678" s="314"/>
      <c r="AN678" s="314"/>
      <c r="AO678" s="314"/>
      <c r="AP678" s="314"/>
      <c r="AQ678" s="314"/>
      <c r="AR678" s="314"/>
      <c r="AS678" s="314"/>
      <c r="AT678" s="314"/>
      <c r="AU678" s="314"/>
      <c r="AV678" s="314"/>
      <c r="AW678" s="314"/>
      <c r="AX678" s="314"/>
      <c r="AY678" s="314"/>
      <c r="AZ678" s="314"/>
      <c r="BA678" s="314"/>
      <c r="BB678" s="314"/>
      <c r="BC678" s="314"/>
      <c r="BD678" s="314"/>
      <c r="BE678" s="314"/>
      <c r="BF678" s="314"/>
      <c r="BG678" s="314"/>
      <c r="BH678" s="314"/>
      <c r="BI678" s="314"/>
      <c r="BJ678" s="314"/>
      <c r="BK678" s="314"/>
      <c r="BL678" s="314"/>
      <c r="BM678" s="314"/>
      <c r="BN678" s="314"/>
      <c r="BO678" s="314"/>
      <c r="BP678" s="314"/>
      <c r="BQ678" s="314"/>
      <c r="BR678" s="314"/>
      <c r="BS678" s="314"/>
      <c r="BT678" s="314"/>
      <c r="BU678" s="314"/>
      <c r="BV678" s="314"/>
      <c r="BW678" s="314"/>
      <c r="BX678" s="314"/>
      <c r="BY678" s="314"/>
      <c r="BZ678" s="314"/>
      <c r="CA678" s="314"/>
      <c r="CB678" s="314"/>
      <c r="CC678" s="314"/>
      <c r="CD678" s="314"/>
      <c r="CE678" s="314"/>
      <c r="CF678" s="314"/>
      <c r="CG678" s="314"/>
      <c r="CH678" s="314"/>
      <c r="CI678" s="314"/>
      <c r="CJ678" s="314"/>
      <c r="CK678" s="314"/>
      <c r="CL678" s="314"/>
      <c r="CM678" s="314"/>
      <c r="CN678" s="314"/>
      <c r="CO678" s="314"/>
      <c r="CP678" s="314"/>
      <c r="CQ678" s="314"/>
      <c r="CR678" s="314"/>
      <c r="CS678" s="314"/>
      <c r="CT678" s="314"/>
      <c r="CU678" s="314"/>
      <c r="CV678" s="314"/>
      <c r="CW678" s="314"/>
      <c r="CX678" s="314"/>
      <c r="CY678" s="314"/>
      <c r="CZ678" s="314"/>
      <c r="DA678" s="314"/>
      <c r="DB678" s="314"/>
      <c r="DC678" s="314"/>
      <c r="DD678" s="314"/>
      <c r="DE678" s="314"/>
      <c r="DF678" s="314"/>
    </row>
    <row r="679" spans="1:110" s="110" customFormat="1">
      <c r="A679" s="314"/>
      <c r="AM679" s="314"/>
      <c r="AN679" s="314"/>
      <c r="AO679" s="314"/>
      <c r="AP679" s="314"/>
      <c r="AQ679" s="314"/>
      <c r="AR679" s="314"/>
      <c r="AS679" s="314"/>
      <c r="AT679" s="314"/>
      <c r="AU679" s="314"/>
      <c r="AV679" s="314"/>
      <c r="AW679" s="314"/>
      <c r="AX679" s="314"/>
      <c r="AY679" s="314"/>
      <c r="AZ679" s="314"/>
      <c r="BA679" s="314"/>
      <c r="BB679" s="314"/>
      <c r="BC679" s="314"/>
      <c r="BD679" s="314"/>
      <c r="BE679" s="314"/>
      <c r="BF679" s="314"/>
      <c r="BG679" s="314"/>
      <c r="BH679" s="314"/>
      <c r="BI679" s="314"/>
      <c r="BJ679" s="314"/>
      <c r="BK679" s="314"/>
      <c r="BL679" s="314"/>
      <c r="BM679" s="314"/>
      <c r="BN679" s="314"/>
      <c r="BO679" s="314"/>
      <c r="BP679" s="314"/>
      <c r="BQ679" s="314"/>
      <c r="BR679" s="314"/>
      <c r="BS679" s="314"/>
      <c r="BT679" s="314"/>
      <c r="BU679" s="314"/>
      <c r="BV679" s="314"/>
      <c r="BW679" s="314"/>
      <c r="BX679" s="314"/>
      <c r="BY679" s="314"/>
      <c r="BZ679" s="314"/>
      <c r="CA679" s="314"/>
      <c r="CB679" s="314"/>
      <c r="CC679" s="314"/>
      <c r="CD679" s="314"/>
      <c r="CE679" s="314"/>
      <c r="CF679" s="314"/>
      <c r="CG679" s="314"/>
      <c r="CH679" s="314"/>
      <c r="CI679" s="314"/>
      <c r="CJ679" s="314"/>
      <c r="CK679" s="314"/>
      <c r="CL679" s="314"/>
      <c r="CM679" s="314"/>
      <c r="CN679" s="314"/>
      <c r="CO679" s="314"/>
      <c r="CP679" s="314"/>
      <c r="CQ679" s="314"/>
      <c r="CR679" s="314"/>
      <c r="CS679" s="314"/>
      <c r="CT679" s="314"/>
      <c r="CU679" s="314"/>
      <c r="CV679" s="314"/>
      <c r="CW679" s="314"/>
      <c r="CX679" s="314"/>
      <c r="CY679" s="314"/>
      <c r="CZ679" s="314"/>
      <c r="DA679" s="314"/>
      <c r="DB679" s="314"/>
      <c r="DC679" s="314"/>
      <c r="DD679" s="314"/>
      <c r="DE679" s="314"/>
      <c r="DF679" s="314"/>
    </row>
    <row r="680" spans="1:110" s="110" customFormat="1">
      <c r="A680" s="314"/>
      <c r="AM680" s="314"/>
      <c r="AN680" s="314"/>
      <c r="AO680" s="314"/>
      <c r="AP680" s="314"/>
      <c r="AQ680" s="314"/>
      <c r="AR680" s="314"/>
      <c r="AS680" s="314"/>
      <c r="AT680" s="314"/>
      <c r="AU680" s="314"/>
      <c r="AV680" s="314"/>
      <c r="AW680" s="314"/>
      <c r="AX680" s="314"/>
      <c r="AY680" s="314"/>
      <c r="AZ680" s="314"/>
      <c r="BA680" s="314"/>
      <c r="BB680" s="314"/>
      <c r="BC680" s="314"/>
      <c r="BD680" s="314"/>
      <c r="BE680" s="314"/>
      <c r="BF680" s="314"/>
      <c r="BG680" s="314"/>
      <c r="BH680" s="314"/>
      <c r="BI680" s="314"/>
      <c r="BJ680" s="314"/>
      <c r="BK680" s="314"/>
      <c r="BL680" s="314"/>
      <c r="BM680" s="314"/>
      <c r="BN680" s="314"/>
      <c r="BO680" s="314"/>
      <c r="BP680" s="314"/>
      <c r="BQ680" s="314"/>
      <c r="BR680" s="314"/>
      <c r="BS680" s="314"/>
      <c r="BT680" s="314"/>
      <c r="BU680" s="314"/>
      <c r="BV680" s="314"/>
      <c r="BW680" s="314"/>
      <c r="BX680" s="314"/>
      <c r="BY680" s="314"/>
      <c r="BZ680" s="314"/>
      <c r="CA680" s="314"/>
      <c r="CB680" s="314"/>
      <c r="CC680" s="314"/>
      <c r="CD680" s="314"/>
      <c r="CE680" s="314"/>
      <c r="CF680" s="314"/>
      <c r="CG680" s="314"/>
      <c r="CH680" s="314"/>
      <c r="CI680" s="314"/>
      <c r="CJ680" s="314"/>
      <c r="CK680" s="314"/>
      <c r="CL680" s="314"/>
      <c r="CM680" s="314"/>
      <c r="CN680" s="314"/>
      <c r="CO680" s="314"/>
      <c r="CP680" s="314"/>
      <c r="CQ680" s="314"/>
      <c r="CR680" s="314"/>
      <c r="CS680" s="314"/>
      <c r="CT680" s="314"/>
      <c r="CU680" s="314"/>
      <c r="CV680" s="314"/>
      <c r="CW680" s="314"/>
      <c r="CX680" s="314"/>
      <c r="CY680" s="314"/>
      <c r="CZ680" s="314"/>
      <c r="DA680" s="314"/>
      <c r="DB680" s="314"/>
      <c r="DC680" s="314"/>
      <c r="DD680" s="314"/>
      <c r="DE680" s="314"/>
      <c r="DF680" s="314"/>
    </row>
    <row r="681" spans="1:110" s="110" customFormat="1">
      <c r="A681" s="314"/>
      <c r="AM681" s="314"/>
      <c r="AN681" s="314"/>
      <c r="AO681" s="314"/>
      <c r="AP681" s="314"/>
      <c r="AQ681" s="314"/>
      <c r="AR681" s="314"/>
      <c r="AS681" s="314"/>
      <c r="AT681" s="314"/>
      <c r="AU681" s="314"/>
      <c r="AV681" s="314"/>
      <c r="AW681" s="314"/>
      <c r="AX681" s="314"/>
      <c r="AY681" s="314"/>
      <c r="AZ681" s="314"/>
      <c r="BA681" s="314"/>
      <c r="BB681" s="314"/>
      <c r="BC681" s="314"/>
      <c r="BD681" s="314"/>
      <c r="BE681" s="314"/>
      <c r="BF681" s="314"/>
      <c r="BG681" s="314"/>
      <c r="BH681" s="314"/>
      <c r="BI681" s="314"/>
      <c r="BJ681" s="314"/>
      <c r="BK681" s="314"/>
      <c r="BL681" s="314"/>
      <c r="BM681" s="314"/>
      <c r="BN681" s="314"/>
      <c r="BO681" s="314"/>
      <c r="BP681" s="314"/>
      <c r="BQ681" s="314"/>
      <c r="BR681" s="314"/>
      <c r="BS681" s="314"/>
      <c r="BT681" s="314"/>
      <c r="BU681" s="314"/>
      <c r="BV681" s="314"/>
      <c r="BW681" s="314"/>
      <c r="BX681" s="314"/>
      <c r="BY681" s="314"/>
      <c r="BZ681" s="314"/>
      <c r="CA681" s="314"/>
      <c r="CB681" s="314"/>
      <c r="CC681" s="314"/>
      <c r="CD681" s="314"/>
      <c r="CE681" s="314"/>
      <c r="CF681" s="314"/>
      <c r="CG681" s="314"/>
      <c r="CH681" s="314"/>
      <c r="CI681" s="314"/>
      <c r="CJ681" s="314"/>
      <c r="CK681" s="314"/>
      <c r="CL681" s="314"/>
      <c r="CM681" s="314"/>
      <c r="CN681" s="314"/>
      <c r="CO681" s="314"/>
      <c r="CP681" s="314"/>
      <c r="CQ681" s="314"/>
      <c r="CR681" s="314"/>
      <c r="CS681" s="314"/>
      <c r="CT681" s="314"/>
      <c r="CU681" s="314"/>
      <c r="CV681" s="314"/>
      <c r="CW681" s="314"/>
      <c r="CX681" s="314"/>
      <c r="CY681" s="314"/>
      <c r="CZ681" s="314"/>
      <c r="DA681" s="314"/>
      <c r="DB681" s="314"/>
      <c r="DC681" s="314"/>
      <c r="DD681" s="314"/>
      <c r="DE681" s="314"/>
      <c r="DF681" s="314"/>
    </row>
    <row r="682" spans="1:110" s="110" customFormat="1">
      <c r="A682" s="314"/>
      <c r="AM682" s="314"/>
      <c r="AN682" s="314"/>
      <c r="AO682" s="314"/>
      <c r="AP682" s="314"/>
      <c r="AQ682" s="314"/>
      <c r="AR682" s="314"/>
      <c r="AS682" s="314"/>
      <c r="AT682" s="314"/>
      <c r="AU682" s="314"/>
      <c r="AV682" s="314"/>
      <c r="AW682" s="314"/>
      <c r="AX682" s="314"/>
      <c r="AY682" s="314"/>
      <c r="AZ682" s="314"/>
      <c r="BA682" s="314"/>
      <c r="BB682" s="314"/>
      <c r="BC682" s="314"/>
      <c r="BD682" s="314"/>
      <c r="BE682" s="314"/>
      <c r="BF682" s="314"/>
      <c r="BG682" s="314"/>
      <c r="BH682" s="314"/>
      <c r="BI682" s="314"/>
      <c r="BJ682" s="314"/>
      <c r="BK682" s="314"/>
      <c r="BL682" s="314"/>
      <c r="BM682" s="314"/>
      <c r="BN682" s="314"/>
      <c r="BO682" s="314"/>
      <c r="BP682" s="314"/>
      <c r="BQ682" s="314"/>
      <c r="BR682" s="314"/>
      <c r="BS682" s="314"/>
      <c r="BT682" s="314"/>
      <c r="BU682" s="314"/>
      <c r="BV682" s="314"/>
      <c r="BW682" s="314"/>
      <c r="BX682" s="314"/>
      <c r="BY682" s="314"/>
      <c r="BZ682" s="314"/>
      <c r="CA682" s="314"/>
      <c r="CB682" s="314"/>
      <c r="CC682" s="314"/>
      <c r="CD682" s="314"/>
      <c r="CE682" s="314"/>
      <c r="CF682" s="314"/>
      <c r="CG682" s="314"/>
      <c r="CH682" s="314"/>
      <c r="CI682" s="314"/>
      <c r="CJ682" s="314"/>
      <c r="CK682" s="314"/>
      <c r="CL682" s="314"/>
      <c r="CM682" s="314"/>
      <c r="CN682" s="314"/>
      <c r="CO682" s="314"/>
      <c r="CP682" s="314"/>
      <c r="CQ682" s="314"/>
      <c r="CR682" s="314"/>
      <c r="CS682" s="314"/>
      <c r="CT682" s="314"/>
      <c r="CU682" s="314"/>
      <c r="CV682" s="314"/>
      <c r="CW682" s="314"/>
      <c r="CX682" s="314"/>
      <c r="CY682" s="314"/>
      <c r="CZ682" s="314"/>
      <c r="DA682" s="314"/>
      <c r="DB682" s="314"/>
      <c r="DC682" s="314"/>
      <c r="DD682" s="314"/>
      <c r="DE682" s="314"/>
      <c r="DF682" s="314"/>
    </row>
    <row r="683" spans="1:110" s="110" customFormat="1">
      <c r="A683" s="314"/>
      <c r="AM683" s="314"/>
      <c r="AN683" s="314"/>
      <c r="AO683" s="314"/>
      <c r="AP683" s="314"/>
      <c r="AQ683" s="314"/>
      <c r="AR683" s="314"/>
      <c r="AS683" s="314"/>
      <c r="AT683" s="314"/>
      <c r="AU683" s="314"/>
      <c r="AV683" s="314"/>
      <c r="AW683" s="314"/>
      <c r="AX683" s="314"/>
      <c r="AY683" s="314"/>
      <c r="AZ683" s="314"/>
      <c r="BA683" s="314"/>
      <c r="BB683" s="314"/>
      <c r="BC683" s="314"/>
      <c r="BD683" s="314"/>
      <c r="BE683" s="314"/>
      <c r="BF683" s="314"/>
      <c r="BG683" s="314"/>
      <c r="BH683" s="314"/>
      <c r="BI683" s="314"/>
      <c r="BJ683" s="314"/>
      <c r="BK683" s="314"/>
      <c r="BL683" s="314"/>
      <c r="BM683" s="314"/>
      <c r="BN683" s="314"/>
      <c r="BO683" s="314"/>
      <c r="BP683" s="314"/>
      <c r="BQ683" s="314"/>
      <c r="BR683" s="314"/>
      <c r="BS683" s="314"/>
      <c r="BT683" s="314"/>
      <c r="BU683" s="314"/>
      <c r="BV683" s="314"/>
      <c r="BW683" s="314"/>
      <c r="BX683" s="314"/>
      <c r="BY683" s="314"/>
      <c r="BZ683" s="314"/>
      <c r="CA683" s="314"/>
      <c r="CB683" s="314"/>
      <c r="CC683" s="314"/>
      <c r="CD683" s="314"/>
      <c r="CE683" s="314"/>
      <c r="CF683" s="314"/>
      <c r="CG683" s="314"/>
      <c r="CH683" s="314"/>
      <c r="CI683" s="314"/>
      <c r="CJ683" s="314"/>
      <c r="CK683" s="314"/>
      <c r="CL683" s="314"/>
      <c r="CM683" s="314"/>
      <c r="CN683" s="314"/>
      <c r="CO683" s="314"/>
      <c r="CP683" s="314"/>
      <c r="CQ683" s="314"/>
      <c r="CR683" s="314"/>
      <c r="CS683" s="314"/>
      <c r="CT683" s="314"/>
      <c r="CU683" s="314"/>
      <c r="CV683" s="314"/>
      <c r="CW683" s="314"/>
      <c r="CX683" s="314"/>
      <c r="CY683" s="314"/>
      <c r="CZ683" s="314"/>
      <c r="DA683" s="314"/>
      <c r="DB683" s="314"/>
      <c r="DC683" s="314"/>
      <c r="DD683" s="314"/>
      <c r="DE683" s="314"/>
      <c r="DF683" s="314"/>
    </row>
    <row r="684" spans="1:110" s="110" customFormat="1">
      <c r="A684" s="314"/>
      <c r="AM684" s="314"/>
      <c r="AN684" s="314"/>
      <c r="AO684" s="314"/>
      <c r="AP684" s="314"/>
      <c r="AQ684" s="314"/>
      <c r="AR684" s="314"/>
      <c r="AS684" s="314"/>
      <c r="AT684" s="314"/>
      <c r="AU684" s="314"/>
      <c r="AV684" s="314"/>
      <c r="AW684" s="314"/>
      <c r="AX684" s="314"/>
      <c r="AY684" s="314"/>
      <c r="AZ684" s="314"/>
      <c r="BA684" s="314"/>
      <c r="BB684" s="314"/>
      <c r="BC684" s="314"/>
      <c r="BD684" s="314"/>
      <c r="BE684" s="314"/>
      <c r="BF684" s="314"/>
      <c r="BG684" s="314"/>
      <c r="BH684" s="314"/>
      <c r="BI684" s="314"/>
      <c r="BJ684" s="314"/>
      <c r="BK684" s="314"/>
      <c r="BL684" s="314"/>
      <c r="BM684" s="314"/>
      <c r="BN684" s="314"/>
      <c r="BO684" s="314"/>
      <c r="BP684" s="314"/>
      <c r="BQ684" s="314"/>
      <c r="BR684" s="314"/>
      <c r="BS684" s="314"/>
      <c r="BT684" s="314"/>
      <c r="BU684" s="314"/>
      <c r="BV684" s="314"/>
      <c r="BW684" s="314"/>
      <c r="BX684" s="314"/>
      <c r="BY684" s="314"/>
      <c r="BZ684" s="314"/>
      <c r="CA684" s="314"/>
      <c r="CB684" s="314"/>
      <c r="CC684" s="314"/>
      <c r="CD684" s="314"/>
      <c r="CE684" s="314"/>
      <c r="CF684" s="314"/>
      <c r="CG684" s="314"/>
      <c r="CH684" s="314"/>
      <c r="CI684" s="314"/>
      <c r="CJ684" s="314"/>
      <c r="CK684" s="314"/>
      <c r="CL684" s="314"/>
      <c r="CM684" s="314"/>
      <c r="CN684" s="314"/>
      <c r="CO684" s="314"/>
      <c r="CP684" s="314"/>
      <c r="CQ684" s="314"/>
      <c r="CR684" s="314"/>
      <c r="CS684" s="314"/>
      <c r="CT684" s="314"/>
      <c r="CU684" s="314"/>
      <c r="CV684" s="314"/>
      <c r="CW684" s="314"/>
      <c r="CX684" s="314"/>
      <c r="CY684" s="314"/>
      <c r="CZ684" s="314"/>
      <c r="DA684" s="314"/>
      <c r="DB684" s="314"/>
      <c r="DC684" s="314"/>
      <c r="DD684" s="314"/>
      <c r="DE684" s="314"/>
      <c r="DF684" s="314"/>
    </row>
    <row r="685" spans="1:110" s="110" customFormat="1">
      <c r="A685" s="314"/>
      <c r="AM685" s="314"/>
      <c r="AN685" s="314"/>
      <c r="AO685" s="314"/>
      <c r="AP685" s="314"/>
      <c r="AQ685" s="314"/>
      <c r="AR685" s="314"/>
      <c r="AS685" s="314"/>
      <c r="AT685" s="314"/>
      <c r="AU685" s="314"/>
      <c r="AV685" s="314"/>
      <c r="AW685" s="314"/>
      <c r="AX685" s="314"/>
      <c r="AY685" s="314"/>
      <c r="AZ685" s="314"/>
      <c r="BA685" s="314"/>
      <c r="BB685" s="314"/>
      <c r="BC685" s="314"/>
      <c r="BD685" s="314"/>
      <c r="BE685" s="314"/>
      <c r="BF685" s="314"/>
      <c r="BG685" s="314"/>
      <c r="BH685" s="314"/>
      <c r="BI685" s="314"/>
      <c r="BJ685" s="314"/>
      <c r="BK685" s="314"/>
      <c r="BL685" s="314"/>
      <c r="BM685" s="314"/>
      <c r="BN685" s="314"/>
      <c r="BO685" s="314"/>
      <c r="BP685" s="314"/>
      <c r="BQ685" s="314"/>
      <c r="BR685" s="314"/>
      <c r="BS685" s="314"/>
      <c r="BT685" s="314"/>
      <c r="BU685" s="314"/>
      <c r="BV685" s="314"/>
      <c r="BW685" s="314"/>
      <c r="BX685" s="314"/>
      <c r="BY685" s="314"/>
      <c r="BZ685" s="314"/>
      <c r="CA685" s="314"/>
      <c r="CB685" s="314"/>
      <c r="CC685" s="314"/>
      <c r="CD685" s="314"/>
      <c r="CE685" s="314"/>
      <c r="CF685" s="314"/>
      <c r="CG685" s="314"/>
      <c r="CH685" s="314"/>
      <c r="CI685" s="314"/>
      <c r="CJ685" s="314"/>
      <c r="CK685" s="314"/>
      <c r="CL685" s="314"/>
      <c r="CM685" s="314"/>
      <c r="CN685" s="314"/>
      <c r="CO685" s="314"/>
      <c r="CP685" s="314"/>
      <c r="CQ685" s="314"/>
      <c r="CR685" s="314"/>
      <c r="CS685" s="314"/>
      <c r="CT685" s="314"/>
      <c r="CU685" s="314"/>
      <c r="CV685" s="314"/>
      <c r="CW685" s="314"/>
      <c r="CX685" s="314"/>
      <c r="CY685" s="314"/>
      <c r="CZ685" s="314"/>
      <c r="DA685" s="314"/>
      <c r="DB685" s="314"/>
      <c r="DC685" s="314"/>
      <c r="DD685" s="314"/>
      <c r="DE685" s="314"/>
      <c r="DF685" s="314"/>
    </row>
    <row r="686" spans="1:110" s="110" customFormat="1">
      <c r="A686" s="314"/>
      <c r="AM686" s="314"/>
      <c r="AN686" s="314"/>
      <c r="AO686" s="314"/>
      <c r="AP686" s="314"/>
      <c r="AQ686" s="314"/>
      <c r="AR686" s="314"/>
      <c r="AS686" s="314"/>
      <c r="AT686" s="314"/>
      <c r="AU686" s="314"/>
      <c r="AV686" s="314"/>
      <c r="AW686" s="314"/>
      <c r="AX686" s="314"/>
      <c r="AY686" s="314"/>
      <c r="AZ686" s="314"/>
      <c r="BA686" s="314"/>
      <c r="BB686" s="314"/>
      <c r="BC686" s="314"/>
      <c r="BD686" s="314"/>
      <c r="BE686" s="314"/>
      <c r="BF686" s="314"/>
      <c r="BG686" s="314"/>
      <c r="BH686" s="314"/>
      <c r="BI686" s="314"/>
      <c r="BJ686" s="314"/>
      <c r="BK686" s="314"/>
      <c r="BL686" s="314"/>
      <c r="BM686" s="314"/>
      <c r="BN686" s="314"/>
      <c r="BO686" s="314"/>
      <c r="BP686" s="314"/>
      <c r="BQ686" s="314"/>
      <c r="BR686" s="314"/>
      <c r="BS686" s="314"/>
      <c r="BT686" s="314"/>
      <c r="BU686" s="314"/>
      <c r="BV686" s="314"/>
      <c r="BW686" s="314"/>
      <c r="BX686" s="314"/>
      <c r="BY686" s="314"/>
      <c r="BZ686" s="314"/>
      <c r="CA686" s="314"/>
      <c r="CB686" s="314"/>
      <c r="CC686" s="314"/>
      <c r="CD686" s="314"/>
      <c r="CE686" s="314"/>
      <c r="CF686" s="314"/>
      <c r="CG686" s="314"/>
      <c r="CH686" s="314"/>
      <c r="CI686" s="314"/>
      <c r="CJ686" s="314"/>
      <c r="CK686" s="314"/>
      <c r="CL686" s="314"/>
      <c r="CM686" s="314"/>
      <c r="CN686" s="314"/>
      <c r="CO686" s="314"/>
      <c r="CP686" s="314"/>
      <c r="CQ686" s="314"/>
      <c r="CR686" s="314"/>
      <c r="CS686" s="314"/>
      <c r="CT686" s="314"/>
      <c r="CU686" s="314"/>
      <c r="CV686" s="314"/>
      <c r="CW686" s="314"/>
      <c r="CX686" s="314"/>
      <c r="CY686" s="314"/>
      <c r="CZ686" s="314"/>
      <c r="DA686" s="314"/>
      <c r="DB686" s="314"/>
      <c r="DC686" s="314"/>
      <c r="DD686" s="314"/>
      <c r="DE686" s="314"/>
      <c r="DF686" s="314"/>
    </row>
    <row r="687" spans="1:110" s="110" customFormat="1">
      <c r="A687" s="314"/>
      <c r="AM687" s="314"/>
      <c r="AN687" s="314"/>
      <c r="AO687" s="314"/>
      <c r="AP687" s="314"/>
      <c r="AQ687" s="314"/>
      <c r="AR687" s="314"/>
      <c r="AS687" s="314"/>
      <c r="AT687" s="314"/>
      <c r="AU687" s="314"/>
      <c r="AV687" s="314"/>
      <c r="AW687" s="314"/>
      <c r="AX687" s="314"/>
      <c r="AY687" s="314"/>
      <c r="AZ687" s="314"/>
      <c r="BA687" s="314"/>
      <c r="BB687" s="314"/>
      <c r="BC687" s="314"/>
      <c r="BD687" s="314"/>
      <c r="BE687" s="314"/>
      <c r="BF687" s="314"/>
      <c r="BG687" s="314"/>
      <c r="BH687" s="314"/>
      <c r="BI687" s="314"/>
      <c r="BJ687" s="314"/>
      <c r="BK687" s="314"/>
      <c r="BL687" s="314"/>
      <c r="BM687" s="314"/>
      <c r="BN687" s="314"/>
      <c r="BO687" s="314"/>
      <c r="BP687" s="314"/>
      <c r="BQ687" s="314"/>
      <c r="BR687" s="314"/>
      <c r="BS687" s="314"/>
      <c r="BT687" s="314"/>
      <c r="BU687" s="314"/>
      <c r="BV687" s="314"/>
      <c r="BW687" s="314"/>
      <c r="BX687" s="314"/>
      <c r="BY687" s="314"/>
      <c r="BZ687" s="314"/>
      <c r="CA687" s="314"/>
      <c r="CB687" s="314"/>
      <c r="CC687" s="314"/>
      <c r="CD687" s="314"/>
      <c r="CE687" s="314"/>
      <c r="CF687" s="314"/>
      <c r="CG687" s="314"/>
      <c r="CH687" s="314"/>
      <c r="CI687" s="314"/>
      <c r="CJ687" s="314"/>
      <c r="CK687" s="314"/>
      <c r="CL687" s="314"/>
      <c r="CM687" s="314"/>
      <c r="CN687" s="314"/>
      <c r="CO687" s="314"/>
      <c r="CP687" s="314"/>
      <c r="CQ687" s="314"/>
      <c r="CR687" s="314"/>
      <c r="CS687" s="314"/>
      <c r="CT687" s="314"/>
      <c r="CU687" s="314"/>
      <c r="CV687" s="314"/>
      <c r="CW687" s="314"/>
      <c r="CX687" s="314"/>
      <c r="CY687" s="314"/>
      <c r="CZ687" s="314"/>
      <c r="DA687" s="314"/>
      <c r="DB687" s="314"/>
      <c r="DC687" s="314"/>
      <c r="DD687" s="314"/>
      <c r="DE687" s="314"/>
      <c r="DF687" s="314"/>
    </row>
    <row r="688" spans="1:110" s="110" customFormat="1">
      <c r="A688" s="314"/>
      <c r="AM688" s="314"/>
      <c r="AN688" s="314"/>
      <c r="AO688" s="314"/>
      <c r="AP688" s="314"/>
      <c r="AQ688" s="314"/>
      <c r="AR688" s="314"/>
      <c r="AS688" s="314"/>
      <c r="AT688" s="314"/>
      <c r="AU688" s="314"/>
      <c r="AV688" s="314"/>
      <c r="AW688" s="314"/>
      <c r="AX688" s="314"/>
      <c r="AY688" s="314"/>
      <c r="AZ688" s="314"/>
      <c r="BA688" s="314"/>
      <c r="BB688" s="314"/>
      <c r="BC688" s="314"/>
      <c r="BD688" s="314"/>
      <c r="BE688" s="314"/>
      <c r="BF688" s="314"/>
      <c r="BG688" s="314"/>
      <c r="BH688" s="314"/>
      <c r="BI688" s="314"/>
      <c r="BJ688" s="314"/>
      <c r="BK688" s="314"/>
      <c r="BL688" s="314"/>
      <c r="BM688" s="314"/>
      <c r="BN688" s="314"/>
      <c r="BO688" s="314"/>
      <c r="BP688" s="314"/>
      <c r="BQ688" s="314"/>
      <c r="BR688" s="314"/>
      <c r="BS688" s="314"/>
      <c r="BT688" s="314"/>
      <c r="BU688" s="314"/>
      <c r="BV688" s="314"/>
      <c r="BW688" s="314"/>
      <c r="BX688" s="314"/>
      <c r="BY688" s="314"/>
      <c r="BZ688" s="314"/>
      <c r="CA688" s="314"/>
      <c r="CB688" s="314"/>
      <c r="CC688" s="314"/>
      <c r="CD688" s="314"/>
      <c r="CE688" s="314"/>
      <c r="CF688" s="314"/>
      <c r="CG688" s="314"/>
      <c r="CH688" s="314"/>
      <c r="CI688" s="314"/>
      <c r="CJ688" s="314"/>
      <c r="CK688" s="314"/>
      <c r="CL688" s="314"/>
      <c r="CM688" s="314"/>
      <c r="CN688" s="314"/>
      <c r="CO688" s="314"/>
      <c r="CP688" s="314"/>
      <c r="CQ688" s="314"/>
      <c r="CR688" s="314"/>
      <c r="CS688" s="314"/>
      <c r="CT688" s="314"/>
      <c r="CU688" s="314"/>
      <c r="CV688" s="314"/>
      <c r="CW688" s="314"/>
      <c r="CX688" s="314"/>
      <c r="CY688" s="314"/>
      <c r="CZ688" s="314"/>
      <c r="DA688" s="314"/>
      <c r="DB688" s="314"/>
      <c r="DC688" s="314"/>
      <c r="DD688" s="314"/>
      <c r="DE688" s="314"/>
      <c r="DF688" s="314"/>
    </row>
    <row r="689" spans="1:110" s="110" customFormat="1">
      <c r="A689" s="314"/>
      <c r="AM689" s="314"/>
      <c r="AN689" s="314"/>
      <c r="AO689" s="314"/>
      <c r="AP689" s="314"/>
      <c r="AQ689" s="314"/>
      <c r="AR689" s="314"/>
      <c r="AS689" s="314"/>
      <c r="AT689" s="314"/>
      <c r="AU689" s="314"/>
      <c r="AV689" s="314"/>
      <c r="AW689" s="314"/>
      <c r="AX689" s="314"/>
      <c r="AY689" s="314"/>
      <c r="AZ689" s="314"/>
      <c r="BA689" s="314"/>
      <c r="BB689" s="314"/>
      <c r="BC689" s="314"/>
      <c r="BD689" s="314"/>
      <c r="BE689" s="314"/>
      <c r="BF689" s="314"/>
      <c r="BG689" s="314"/>
      <c r="BH689" s="314"/>
      <c r="BI689" s="314"/>
      <c r="BJ689" s="314"/>
      <c r="BK689" s="314"/>
      <c r="BL689" s="314"/>
      <c r="BM689" s="314"/>
      <c r="BN689" s="314"/>
      <c r="BO689" s="314"/>
      <c r="BP689" s="314"/>
      <c r="BQ689" s="314"/>
      <c r="BR689" s="314"/>
      <c r="BS689" s="314"/>
      <c r="BT689" s="314"/>
      <c r="BU689" s="314"/>
      <c r="BV689" s="314"/>
      <c r="BW689" s="314"/>
      <c r="BX689" s="314"/>
      <c r="BY689" s="314"/>
      <c r="BZ689" s="314"/>
      <c r="CA689" s="314"/>
      <c r="CB689" s="314"/>
      <c r="CC689" s="314"/>
      <c r="CD689" s="314"/>
      <c r="CE689" s="314"/>
      <c r="CF689" s="314"/>
      <c r="CG689" s="314"/>
      <c r="CH689" s="314"/>
      <c r="CI689" s="314"/>
      <c r="CJ689" s="314"/>
      <c r="CK689" s="314"/>
      <c r="CL689" s="314"/>
      <c r="CM689" s="314"/>
      <c r="CN689" s="314"/>
      <c r="CO689" s="314"/>
      <c r="CP689" s="314"/>
      <c r="CQ689" s="314"/>
      <c r="CR689" s="314"/>
      <c r="CS689" s="314"/>
      <c r="CT689" s="314"/>
      <c r="CU689" s="314"/>
      <c r="CV689" s="314"/>
      <c r="CW689" s="314"/>
      <c r="CX689" s="314"/>
      <c r="CY689" s="314"/>
      <c r="CZ689" s="314"/>
      <c r="DA689" s="314"/>
      <c r="DB689" s="314"/>
      <c r="DC689" s="314"/>
      <c r="DD689" s="314"/>
      <c r="DE689" s="314"/>
      <c r="DF689" s="314"/>
    </row>
    <row r="690" spans="1:110" s="110" customFormat="1">
      <c r="A690" s="314"/>
      <c r="AM690" s="314"/>
      <c r="AN690" s="314"/>
      <c r="AO690" s="314"/>
      <c r="AP690" s="314"/>
      <c r="AQ690" s="314"/>
      <c r="AR690" s="314"/>
      <c r="AS690" s="314"/>
      <c r="AT690" s="314"/>
      <c r="AU690" s="314"/>
      <c r="AV690" s="314"/>
      <c r="AW690" s="314"/>
      <c r="AX690" s="314"/>
      <c r="AY690" s="314"/>
      <c r="AZ690" s="314"/>
      <c r="BA690" s="314"/>
      <c r="BB690" s="314"/>
      <c r="BC690" s="314"/>
      <c r="BD690" s="314"/>
      <c r="BE690" s="314"/>
      <c r="BF690" s="314"/>
      <c r="BG690" s="314"/>
      <c r="BH690" s="314"/>
      <c r="BI690" s="314"/>
      <c r="BJ690" s="314"/>
      <c r="BK690" s="314"/>
      <c r="BL690" s="314"/>
      <c r="BM690" s="314"/>
      <c r="BN690" s="314"/>
      <c r="BO690" s="314"/>
      <c r="BP690" s="314"/>
      <c r="BQ690" s="314"/>
      <c r="BR690" s="314"/>
      <c r="BS690" s="314"/>
      <c r="BT690" s="314"/>
      <c r="BU690" s="314"/>
      <c r="BV690" s="314"/>
      <c r="BW690" s="314"/>
      <c r="BX690" s="314"/>
      <c r="BY690" s="314"/>
      <c r="BZ690" s="314"/>
      <c r="CA690" s="314"/>
      <c r="CB690" s="314"/>
      <c r="CC690" s="314"/>
      <c r="CD690" s="314"/>
      <c r="CE690" s="314"/>
      <c r="CF690" s="314"/>
      <c r="CG690" s="314"/>
      <c r="CH690" s="314"/>
      <c r="CI690" s="314"/>
      <c r="CJ690" s="314"/>
      <c r="CK690" s="314"/>
      <c r="CL690" s="314"/>
      <c r="CM690" s="314"/>
      <c r="CN690" s="314"/>
      <c r="CO690" s="314"/>
      <c r="CP690" s="314"/>
      <c r="CQ690" s="314"/>
      <c r="CR690" s="314"/>
      <c r="CS690" s="314"/>
      <c r="CT690" s="314"/>
      <c r="CU690" s="314"/>
      <c r="CV690" s="314"/>
      <c r="CW690" s="314"/>
      <c r="CX690" s="314"/>
      <c r="CY690" s="314"/>
      <c r="CZ690" s="314"/>
      <c r="DA690" s="314"/>
      <c r="DB690" s="314"/>
      <c r="DC690" s="314"/>
      <c r="DD690" s="314"/>
      <c r="DE690" s="314"/>
      <c r="DF690" s="314"/>
    </row>
    <row r="691" spans="1:110" s="110" customFormat="1">
      <c r="A691" s="314"/>
      <c r="AM691" s="314"/>
      <c r="AN691" s="314"/>
      <c r="AO691" s="314"/>
      <c r="AP691" s="314"/>
      <c r="AQ691" s="314"/>
      <c r="AR691" s="314"/>
      <c r="AS691" s="314"/>
      <c r="AT691" s="314"/>
      <c r="AU691" s="314"/>
      <c r="AV691" s="314"/>
      <c r="AW691" s="314"/>
      <c r="AX691" s="314"/>
      <c r="AY691" s="314"/>
      <c r="AZ691" s="314"/>
      <c r="BA691" s="314"/>
      <c r="BB691" s="314"/>
      <c r="BC691" s="314"/>
      <c r="BD691" s="314"/>
      <c r="BE691" s="314"/>
      <c r="BF691" s="314"/>
      <c r="BG691" s="314"/>
      <c r="BH691" s="314"/>
      <c r="BI691" s="314"/>
      <c r="BJ691" s="314"/>
      <c r="BK691" s="314"/>
      <c r="BL691" s="314"/>
      <c r="BM691" s="314"/>
      <c r="BN691" s="314"/>
      <c r="BO691" s="314"/>
      <c r="BP691" s="314"/>
      <c r="BQ691" s="314"/>
      <c r="BR691" s="314"/>
      <c r="BS691" s="314"/>
      <c r="BT691" s="314"/>
      <c r="BU691" s="314"/>
      <c r="BV691" s="314"/>
      <c r="BW691" s="314"/>
      <c r="BX691" s="314"/>
      <c r="BY691" s="314"/>
      <c r="BZ691" s="314"/>
      <c r="CA691" s="314"/>
      <c r="CB691" s="314"/>
      <c r="CC691" s="314"/>
      <c r="CD691" s="314"/>
      <c r="CE691" s="314"/>
      <c r="CF691" s="314"/>
      <c r="CG691" s="314"/>
      <c r="CH691" s="314"/>
      <c r="CI691" s="314"/>
      <c r="CJ691" s="314"/>
      <c r="CK691" s="314"/>
      <c r="CL691" s="314"/>
      <c r="CM691" s="314"/>
      <c r="CN691" s="314"/>
      <c r="CO691" s="314"/>
      <c r="CP691" s="314"/>
      <c r="CQ691" s="314"/>
      <c r="CR691" s="314"/>
      <c r="CS691" s="314"/>
      <c r="CT691" s="314"/>
      <c r="CU691" s="314"/>
      <c r="CV691" s="314"/>
      <c r="CW691" s="314"/>
      <c r="CX691" s="314"/>
      <c r="CY691" s="314"/>
      <c r="CZ691" s="314"/>
      <c r="DA691" s="314"/>
      <c r="DB691" s="314"/>
      <c r="DC691" s="314"/>
      <c r="DD691" s="314"/>
      <c r="DE691" s="314"/>
      <c r="DF691" s="314"/>
    </row>
    <row r="692" spans="1:110" s="110" customFormat="1">
      <c r="A692" s="314"/>
      <c r="AM692" s="314"/>
      <c r="AN692" s="314"/>
      <c r="AO692" s="314"/>
      <c r="AP692" s="314"/>
      <c r="AQ692" s="314"/>
      <c r="AR692" s="314"/>
      <c r="AS692" s="314"/>
      <c r="AT692" s="314"/>
      <c r="AU692" s="314"/>
      <c r="AV692" s="314"/>
      <c r="AW692" s="314"/>
      <c r="AX692" s="314"/>
      <c r="AY692" s="314"/>
      <c r="AZ692" s="314"/>
      <c r="BA692" s="314"/>
      <c r="BB692" s="314"/>
      <c r="BC692" s="314"/>
      <c r="BD692" s="314"/>
      <c r="BE692" s="314"/>
      <c r="BF692" s="314"/>
      <c r="BG692" s="314"/>
      <c r="BH692" s="314"/>
      <c r="BI692" s="314"/>
      <c r="BJ692" s="314"/>
      <c r="BK692" s="314"/>
      <c r="BL692" s="314"/>
      <c r="BM692" s="314"/>
      <c r="BN692" s="314"/>
      <c r="BO692" s="314"/>
      <c r="BP692" s="314"/>
      <c r="BQ692" s="314"/>
      <c r="BR692" s="314"/>
      <c r="BS692" s="314"/>
      <c r="BT692" s="314"/>
      <c r="BU692" s="314"/>
      <c r="BV692" s="314"/>
      <c r="BW692" s="314"/>
      <c r="BX692" s="314"/>
      <c r="BY692" s="314"/>
      <c r="BZ692" s="314"/>
      <c r="CA692" s="314"/>
      <c r="CB692" s="314"/>
      <c r="CC692" s="314"/>
      <c r="CD692" s="314"/>
      <c r="CE692" s="314"/>
      <c r="CF692" s="314"/>
      <c r="CG692" s="314"/>
      <c r="CH692" s="314"/>
      <c r="CI692" s="314"/>
      <c r="CJ692" s="314"/>
      <c r="CK692" s="314"/>
      <c r="CL692" s="314"/>
      <c r="CM692" s="314"/>
      <c r="CN692" s="314"/>
      <c r="CO692" s="314"/>
      <c r="CP692" s="314"/>
      <c r="CQ692" s="314"/>
      <c r="CR692" s="314"/>
      <c r="CS692" s="314"/>
      <c r="CT692" s="314"/>
      <c r="CU692" s="314"/>
      <c r="CV692" s="314"/>
      <c r="CW692" s="314"/>
      <c r="CX692" s="314"/>
      <c r="CY692" s="314"/>
      <c r="CZ692" s="314"/>
      <c r="DA692" s="314"/>
      <c r="DB692" s="314"/>
      <c r="DC692" s="314"/>
      <c r="DD692" s="314"/>
      <c r="DE692" s="314"/>
      <c r="DF692" s="314"/>
    </row>
    <row r="693" spans="1:110" s="110" customFormat="1">
      <c r="A693" s="314"/>
      <c r="AM693" s="314"/>
      <c r="AN693" s="314"/>
      <c r="AO693" s="314"/>
      <c r="AP693" s="314"/>
      <c r="AQ693" s="314"/>
      <c r="AR693" s="314"/>
      <c r="AS693" s="314"/>
      <c r="AT693" s="314"/>
      <c r="AU693" s="314"/>
      <c r="AV693" s="314"/>
      <c r="AW693" s="314"/>
      <c r="AX693" s="314"/>
      <c r="AY693" s="314"/>
      <c r="AZ693" s="314"/>
      <c r="BA693" s="314"/>
      <c r="BB693" s="314"/>
      <c r="BC693" s="314"/>
      <c r="BD693" s="314"/>
      <c r="BE693" s="314"/>
      <c r="BF693" s="314"/>
      <c r="BG693" s="314"/>
      <c r="BH693" s="314"/>
      <c r="BI693" s="314"/>
      <c r="BJ693" s="314"/>
      <c r="BK693" s="314"/>
      <c r="BL693" s="314"/>
      <c r="BM693" s="314"/>
      <c r="BN693" s="314"/>
      <c r="BO693" s="314"/>
      <c r="BP693" s="314"/>
      <c r="BQ693" s="314"/>
      <c r="BR693" s="314"/>
      <c r="BS693" s="314"/>
      <c r="BT693" s="314"/>
      <c r="BU693" s="314"/>
      <c r="BV693" s="314"/>
      <c r="BW693" s="314"/>
      <c r="BX693" s="314"/>
      <c r="BY693" s="314"/>
      <c r="BZ693" s="314"/>
      <c r="CA693" s="314"/>
      <c r="CB693" s="314"/>
      <c r="CC693" s="314"/>
      <c r="CD693" s="314"/>
      <c r="CE693" s="314"/>
      <c r="CF693" s="314"/>
      <c r="CG693" s="314"/>
      <c r="CH693" s="314"/>
      <c r="CI693" s="314"/>
      <c r="CJ693" s="314"/>
      <c r="CK693" s="314"/>
      <c r="CL693" s="314"/>
      <c r="CM693" s="314"/>
      <c r="CN693" s="314"/>
      <c r="CO693" s="314"/>
      <c r="CP693" s="314"/>
      <c r="CQ693" s="314"/>
      <c r="CR693" s="314"/>
      <c r="CS693" s="314"/>
      <c r="CT693" s="314"/>
      <c r="CU693" s="314"/>
      <c r="CV693" s="314"/>
      <c r="CW693" s="314"/>
      <c r="CX693" s="314"/>
      <c r="CY693" s="314"/>
      <c r="CZ693" s="314"/>
      <c r="DA693" s="314"/>
      <c r="DB693" s="314"/>
      <c r="DC693" s="314"/>
      <c r="DD693" s="314"/>
      <c r="DE693" s="314"/>
      <c r="DF693" s="314"/>
    </row>
    <row r="694" spans="1:110" s="110" customFormat="1">
      <c r="A694" s="314"/>
      <c r="AM694" s="314"/>
      <c r="AN694" s="314"/>
      <c r="AO694" s="314"/>
      <c r="AP694" s="314"/>
      <c r="AQ694" s="314"/>
      <c r="AR694" s="314"/>
      <c r="AS694" s="314"/>
      <c r="AT694" s="314"/>
      <c r="AU694" s="314"/>
      <c r="AV694" s="314"/>
      <c r="AW694" s="314"/>
      <c r="AX694" s="314"/>
      <c r="AY694" s="314"/>
      <c r="AZ694" s="314"/>
      <c r="BA694" s="314"/>
      <c r="BB694" s="314"/>
      <c r="BC694" s="314"/>
      <c r="BD694" s="314"/>
      <c r="BE694" s="314"/>
      <c r="BF694" s="314"/>
      <c r="BG694" s="314"/>
      <c r="BH694" s="314"/>
      <c r="BI694" s="314"/>
      <c r="BJ694" s="314"/>
      <c r="BK694" s="314"/>
      <c r="BL694" s="314"/>
      <c r="BM694" s="314"/>
      <c r="BN694" s="314"/>
      <c r="BO694" s="314"/>
      <c r="BP694" s="314"/>
      <c r="BQ694" s="314"/>
      <c r="BR694" s="314"/>
      <c r="BS694" s="314"/>
      <c r="BT694" s="314"/>
      <c r="BU694" s="314"/>
      <c r="BV694" s="314"/>
      <c r="BW694" s="314"/>
      <c r="BX694" s="314"/>
      <c r="BY694" s="314"/>
      <c r="BZ694" s="314"/>
      <c r="CA694" s="314"/>
      <c r="CB694" s="314"/>
      <c r="CC694" s="314"/>
      <c r="CD694" s="314"/>
      <c r="CE694" s="314"/>
      <c r="CF694" s="314"/>
      <c r="CG694" s="314"/>
      <c r="CH694" s="314"/>
      <c r="CI694" s="314"/>
      <c r="CJ694" s="314"/>
      <c r="CK694" s="314"/>
      <c r="CL694" s="314"/>
      <c r="CM694" s="314"/>
      <c r="CN694" s="314"/>
      <c r="CO694" s="314"/>
      <c r="CP694" s="314"/>
      <c r="CQ694" s="314"/>
      <c r="CR694" s="314"/>
      <c r="CS694" s="314"/>
      <c r="CT694" s="314"/>
      <c r="CU694" s="314"/>
      <c r="CV694" s="314"/>
      <c r="CW694" s="314"/>
      <c r="CX694" s="314"/>
      <c r="CY694" s="314"/>
      <c r="CZ694" s="314"/>
      <c r="DA694" s="314"/>
      <c r="DB694" s="314"/>
      <c r="DC694" s="314"/>
      <c r="DD694" s="314"/>
      <c r="DE694" s="314"/>
      <c r="DF694" s="314"/>
    </row>
    <row r="695" spans="1:110" s="110" customFormat="1">
      <c r="A695" s="314"/>
      <c r="AM695" s="314"/>
      <c r="AN695" s="314"/>
      <c r="AO695" s="314"/>
      <c r="AP695" s="314"/>
      <c r="AQ695" s="314"/>
      <c r="AR695" s="314"/>
      <c r="AS695" s="314"/>
      <c r="AT695" s="314"/>
      <c r="AU695" s="314"/>
      <c r="AV695" s="314"/>
      <c r="AW695" s="314"/>
      <c r="AX695" s="314"/>
      <c r="AY695" s="314"/>
      <c r="AZ695" s="314"/>
      <c r="BA695" s="314"/>
      <c r="BB695" s="314"/>
      <c r="BC695" s="314"/>
      <c r="BD695" s="314"/>
      <c r="BE695" s="314"/>
      <c r="BF695" s="314"/>
      <c r="BG695" s="314"/>
      <c r="BH695" s="314"/>
      <c r="BI695" s="314"/>
      <c r="BJ695" s="314"/>
      <c r="BK695" s="314"/>
      <c r="BL695" s="314"/>
      <c r="BM695" s="314"/>
      <c r="BN695" s="314"/>
      <c r="BO695" s="314"/>
      <c r="BP695" s="314"/>
      <c r="BQ695" s="314"/>
      <c r="BR695" s="314"/>
      <c r="BS695" s="314"/>
      <c r="BT695" s="314"/>
      <c r="BU695" s="314"/>
      <c r="BV695" s="314"/>
      <c r="BW695" s="314"/>
      <c r="BX695" s="314"/>
      <c r="BY695" s="314"/>
      <c r="BZ695" s="314"/>
      <c r="CA695" s="314"/>
      <c r="CB695" s="314"/>
      <c r="CC695" s="314"/>
      <c r="CD695" s="314"/>
      <c r="CE695" s="314"/>
      <c r="CF695" s="314"/>
      <c r="CG695" s="314"/>
      <c r="CH695" s="314"/>
      <c r="CI695" s="314"/>
      <c r="CJ695" s="314"/>
      <c r="CK695" s="314"/>
      <c r="CL695" s="314"/>
      <c r="CM695" s="314"/>
      <c r="CN695" s="314"/>
      <c r="CO695" s="314"/>
      <c r="CP695" s="314"/>
      <c r="CQ695" s="314"/>
      <c r="CR695" s="314"/>
      <c r="CS695" s="314"/>
      <c r="CT695" s="314"/>
      <c r="CU695" s="314"/>
      <c r="CV695" s="314"/>
      <c r="CW695" s="314"/>
      <c r="CX695" s="314"/>
      <c r="CY695" s="314"/>
      <c r="CZ695" s="314"/>
      <c r="DA695" s="314"/>
      <c r="DB695" s="314"/>
      <c r="DC695" s="314"/>
      <c r="DD695" s="314"/>
      <c r="DE695" s="314"/>
      <c r="DF695" s="314"/>
    </row>
    <row r="696" spans="1:110" s="110" customFormat="1">
      <c r="A696" s="314"/>
      <c r="AM696" s="314"/>
      <c r="AN696" s="314"/>
      <c r="AO696" s="314"/>
      <c r="AP696" s="314"/>
      <c r="AQ696" s="314"/>
      <c r="AR696" s="314"/>
      <c r="AS696" s="314"/>
      <c r="AT696" s="314"/>
      <c r="AU696" s="314"/>
      <c r="AV696" s="314"/>
      <c r="AW696" s="314"/>
      <c r="AX696" s="314"/>
      <c r="AY696" s="314"/>
      <c r="AZ696" s="314"/>
      <c r="BA696" s="314"/>
      <c r="BB696" s="314"/>
      <c r="BC696" s="314"/>
      <c r="BD696" s="314"/>
      <c r="BE696" s="314"/>
      <c r="BF696" s="314"/>
      <c r="BG696" s="314"/>
      <c r="BH696" s="314"/>
      <c r="BI696" s="314"/>
      <c r="BJ696" s="314"/>
      <c r="BK696" s="314"/>
      <c r="BL696" s="314"/>
      <c r="BM696" s="314"/>
      <c r="BN696" s="314"/>
      <c r="BO696" s="314"/>
      <c r="BP696" s="314"/>
      <c r="BQ696" s="314"/>
      <c r="BR696" s="314"/>
      <c r="BS696" s="314"/>
      <c r="BT696" s="314"/>
      <c r="BU696" s="314"/>
      <c r="BV696" s="314"/>
      <c r="BW696" s="314"/>
      <c r="BX696" s="314"/>
      <c r="BY696" s="314"/>
      <c r="BZ696" s="314"/>
      <c r="CA696" s="314"/>
      <c r="CB696" s="314"/>
      <c r="CC696" s="314"/>
      <c r="CD696" s="314"/>
      <c r="CE696" s="314"/>
      <c r="CF696" s="314"/>
      <c r="CG696" s="314"/>
      <c r="CH696" s="314"/>
      <c r="CI696" s="314"/>
      <c r="CJ696" s="314"/>
      <c r="CK696" s="314"/>
      <c r="CL696" s="314"/>
      <c r="CM696" s="314"/>
      <c r="CN696" s="314"/>
      <c r="CO696" s="314"/>
      <c r="CP696" s="314"/>
      <c r="CQ696" s="314"/>
      <c r="CR696" s="314"/>
      <c r="CS696" s="314"/>
      <c r="CT696" s="314"/>
      <c r="CU696" s="314"/>
      <c r="CV696" s="314"/>
      <c r="CW696" s="314"/>
      <c r="CX696" s="314"/>
      <c r="CY696" s="314"/>
      <c r="CZ696" s="314"/>
      <c r="DA696" s="314"/>
      <c r="DB696" s="314"/>
      <c r="DC696" s="314"/>
      <c r="DD696" s="314"/>
      <c r="DE696" s="314"/>
      <c r="DF696" s="314"/>
    </row>
    <row r="697" spans="1:110" s="110" customFormat="1">
      <c r="A697" s="314"/>
      <c r="AM697" s="314"/>
      <c r="AN697" s="314"/>
      <c r="AO697" s="314"/>
      <c r="AP697" s="314"/>
      <c r="AQ697" s="314"/>
      <c r="AR697" s="314"/>
      <c r="AS697" s="314"/>
      <c r="AT697" s="314"/>
      <c r="AU697" s="314"/>
      <c r="AV697" s="314"/>
      <c r="AW697" s="314"/>
      <c r="AX697" s="314"/>
      <c r="AY697" s="314"/>
      <c r="AZ697" s="314"/>
      <c r="BA697" s="314"/>
      <c r="BB697" s="314"/>
      <c r="BC697" s="314"/>
      <c r="BD697" s="314"/>
      <c r="BE697" s="314"/>
      <c r="BF697" s="314"/>
      <c r="BG697" s="314"/>
      <c r="BH697" s="314"/>
      <c r="BI697" s="314"/>
      <c r="BJ697" s="314"/>
      <c r="BK697" s="314"/>
      <c r="BL697" s="314"/>
      <c r="BM697" s="314"/>
      <c r="BN697" s="314"/>
      <c r="BO697" s="314"/>
      <c r="BP697" s="314"/>
      <c r="BQ697" s="314"/>
      <c r="BR697" s="314"/>
      <c r="BS697" s="314"/>
      <c r="BT697" s="314"/>
      <c r="BU697" s="314"/>
      <c r="BV697" s="314"/>
      <c r="BW697" s="314"/>
      <c r="BX697" s="314"/>
      <c r="BY697" s="314"/>
      <c r="BZ697" s="314"/>
      <c r="CA697" s="314"/>
      <c r="CB697" s="314"/>
      <c r="CC697" s="314"/>
      <c r="CD697" s="314"/>
      <c r="CE697" s="314"/>
      <c r="CF697" s="314"/>
      <c r="CG697" s="314"/>
      <c r="CH697" s="314"/>
      <c r="CI697" s="314"/>
      <c r="CJ697" s="314"/>
      <c r="CK697" s="314"/>
      <c r="CL697" s="314"/>
      <c r="CM697" s="314"/>
      <c r="CN697" s="314"/>
      <c r="CO697" s="314"/>
      <c r="CP697" s="314"/>
      <c r="CQ697" s="314"/>
      <c r="CR697" s="314"/>
      <c r="CS697" s="314"/>
      <c r="CT697" s="314"/>
      <c r="CU697" s="314"/>
      <c r="CV697" s="314"/>
      <c r="CW697" s="314"/>
      <c r="CX697" s="314"/>
      <c r="CY697" s="314"/>
      <c r="CZ697" s="314"/>
      <c r="DA697" s="314"/>
      <c r="DB697" s="314"/>
      <c r="DC697" s="314"/>
      <c r="DD697" s="314"/>
      <c r="DE697" s="314"/>
      <c r="DF697" s="314"/>
    </row>
    <row r="698" spans="1:110" s="110" customFormat="1">
      <c r="A698" s="314"/>
      <c r="AM698" s="314"/>
      <c r="AN698" s="314"/>
      <c r="AO698" s="314"/>
      <c r="AP698" s="314"/>
      <c r="AQ698" s="314"/>
      <c r="AR698" s="314"/>
      <c r="AS698" s="314"/>
      <c r="AT698" s="314"/>
      <c r="AU698" s="314"/>
      <c r="AV698" s="314"/>
      <c r="AW698" s="314"/>
      <c r="AX698" s="314"/>
      <c r="AY698" s="314"/>
      <c r="AZ698" s="314"/>
      <c r="BA698" s="314"/>
      <c r="BB698" s="314"/>
      <c r="BC698" s="314"/>
      <c r="BD698" s="314"/>
      <c r="BE698" s="314"/>
      <c r="BF698" s="314"/>
      <c r="BG698" s="314"/>
      <c r="BH698" s="314"/>
      <c r="BI698" s="314"/>
      <c r="BJ698" s="314"/>
      <c r="BK698" s="314"/>
      <c r="BL698" s="314"/>
      <c r="BM698" s="314"/>
      <c r="BN698" s="314"/>
      <c r="BO698" s="314"/>
      <c r="BP698" s="314"/>
      <c r="BQ698" s="314"/>
      <c r="BR698" s="314"/>
      <c r="BS698" s="314"/>
      <c r="BT698" s="314"/>
      <c r="BU698" s="314"/>
      <c r="BV698" s="314"/>
      <c r="BW698" s="314"/>
      <c r="BX698" s="314"/>
      <c r="BY698" s="314"/>
      <c r="BZ698" s="314"/>
      <c r="CA698" s="314"/>
      <c r="CB698" s="314"/>
      <c r="CC698" s="314"/>
      <c r="CD698" s="314"/>
      <c r="CE698" s="314"/>
      <c r="CF698" s="314"/>
      <c r="CG698" s="314"/>
      <c r="CH698" s="314"/>
      <c r="CI698" s="314"/>
      <c r="CJ698" s="314"/>
      <c r="CK698" s="314"/>
      <c r="CL698" s="314"/>
      <c r="CM698" s="314"/>
      <c r="CN698" s="314"/>
      <c r="CO698" s="314"/>
      <c r="CP698" s="314"/>
      <c r="CQ698" s="314"/>
      <c r="CR698" s="314"/>
      <c r="CS698" s="314"/>
      <c r="CT698" s="314"/>
      <c r="CU698" s="314"/>
      <c r="CV698" s="314"/>
      <c r="CW698" s="314"/>
      <c r="CX698" s="314"/>
      <c r="CY698" s="314"/>
      <c r="CZ698" s="314"/>
      <c r="DA698" s="314"/>
      <c r="DB698" s="314"/>
      <c r="DC698" s="314"/>
      <c r="DD698" s="314"/>
      <c r="DE698" s="314"/>
      <c r="DF698" s="314"/>
    </row>
    <row r="699" spans="1:110" s="110" customFormat="1">
      <c r="A699" s="314"/>
      <c r="AM699" s="314"/>
      <c r="AN699" s="314"/>
      <c r="AO699" s="314"/>
      <c r="AP699" s="314"/>
      <c r="AQ699" s="314"/>
      <c r="AR699" s="314"/>
      <c r="AS699" s="314"/>
      <c r="AT699" s="314"/>
      <c r="AU699" s="314"/>
      <c r="AV699" s="314"/>
      <c r="AW699" s="314"/>
      <c r="AX699" s="314"/>
      <c r="AY699" s="314"/>
      <c r="AZ699" s="314"/>
      <c r="BA699" s="314"/>
      <c r="BB699" s="314"/>
      <c r="BC699" s="314"/>
      <c r="BD699" s="314"/>
      <c r="BE699" s="314"/>
      <c r="BF699" s="314"/>
      <c r="BG699" s="314"/>
      <c r="BH699" s="314"/>
      <c r="BI699" s="314"/>
      <c r="BJ699" s="314"/>
      <c r="BK699" s="314"/>
      <c r="BL699" s="314"/>
      <c r="BM699" s="314"/>
      <c r="BN699" s="314"/>
      <c r="BO699" s="314"/>
      <c r="BP699" s="314"/>
      <c r="BQ699" s="314"/>
      <c r="BR699" s="314"/>
      <c r="BS699" s="314"/>
      <c r="BT699" s="314"/>
      <c r="BU699" s="314"/>
      <c r="BV699" s="314"/>
      <c r="BW699" s="314"/>
      <c r="BX699" s="314"/>
      <c r="BY699" s="314"/>
      <c r="BZ699" s="314"/>
      <c r="CA699" s="314"/>
      <c r="CB699" s="314"/>
      <c r="CC699" s="314"/>
      <c r="CD699" s="314"/>
      <c r="CE699" s="314"/>
      <c r="CF699" s="314"/>
      <c r="CG699" s="314"/>
      <c r="CH699" s="314"/>
      <c r="CI699" s="314"/>
      <c r="CJ699" s="314"/>
      <c r="CK699" s="314"/>
      <c r="CL699" s="314"/>
      <c r="CM699" s="314"/>
      <c r="CN699" s="314"/>
      <c r="CO699" s="314"/>
      <c r="CP699" s="314"/>
      <c r="CQ699" s="314"/>
      <c r="CR699" s="314"/>
      <c r="CS699" s="314"/>
      <c r="CT699" s="314"/>
      <c r="CU699" s="314"/>
      <c r="CV699" s="314"/>
      <c r="CW699" s="314"/>
      <c r="CX699" s="314"/>
      <c r="CY699" s="314"/>
      <c r="CZ699" s="314"/>
      <c r="DA699" s="314"/>
      <c r="DB699" s="314"/>
      <c r="DC699" s="314"/>
      <c r="DD699" s="314"/>
      <c r="DE699" s="314"/>
      <c r="DF699" s="314"/>
    </row>
    <row r="700" spans="1:110" s="110" customFormat="1">
      <c r="A700" s="314"/>
      <c r="AM700" s="314"/>
      <c r="AN700" s="314"/>
      <c r="AO700" s="314"/>
      <c r="AP700" s="314"/>
      <c r="AQ700" s="314"/>
      <c r="AR700" s="314"/>
      <c r="AS700" s="314"/>
      <c r="AT700" s="314"/>
      <c r="AU700" s="314"/>
      <c r="AV700" s="314"/>
      <c r="AW700" s="314"/>
      <c r="AX700" s="314"/>
      <c r="AY700" s="314"/>
      <c r="AZ700" s="314"/>
      <c r="BA700" s="314"/>
      <c r="BB700" s="314"/>
      <c r="BC700" s="314"/>
      <c r="BD700" s="314"/>
      <c r="BE700" s="314"/>
      <c r="BF700" s="314"/>
      <c r="BG700" s="314"/>
      <c r="BH700" s="314"/>
      <c r="BI700" s="314"/>
      <c r="BJ700" s="314"/>
      <c r="BK700" s="314"/>
      <c r="BL700" s="314"/>
      <c r="BM700" s="314"/>
      <c r="BN700" s="314"/>
      <c r="BO700" s="314"/>
      <c r="BP700" s="314"/>
      <c r="BQ700" s="314"/>
      <c r="BR700" s="314"/>
      <c r="BS700" s="314"/>
      <c r="BT700" s="314"/>
      <c r="BU700" s="314"/>
      <c r="BV700" s="314"/>
      <c r="BW700" s="314"/>
      <c r="BX700" s="314"/>
      <c r="BY700" s="314"/>
      <c r="BZ700" s="314"/>
      <c r="CA700" s="314"/>
      <c r="CB700" s="314"/>
      <c r="CC700" s="314"/>
      <c r="CD700" s="314"/>
      <c r="CE700" s="314"/>
      <c r="CF700" s="314"/>
      <c r="CG700" s="314"/>
      <c r="CH700" s="314"/>
      <c r="CI700" s="314"/>
      <c r="CJ700" s="314"/>
      <c r="CK700" s="314"/>
      <c r="CL700" s="314"/>
      <c r="CM700" s="314"/>
      <c r="CN700" s="314"/>
      <c r="CO700" s="314"/>
      <c r="CP700" s="314"/>
      <c r="CQ700" s="314"/>
      <c r="CR700" s="314"/>
      <c r="CS700" s="314"/>
      <c r="CT700" s="314"/>
      <c r="CU700" s="314"/>
      <c r="CV700" s="314"/>
      <c r="CW700" s="314"/>
      <c r="CX700" s="314"/>
      <c r="CY700" s="314"/>
      <c r="CZ700" s="314"/>
      <c r="DA700" s="314"/>
      <c r="DB700" s="314"/>
      <c r="DC700" s="314"/>
      <c r="DD700" s="314"/>
      <c r="DE700" s="314"/>
      <c r="DF700" s="314"/>
    </row>
    <row r="701" spans="1:110" s="110" customFormat="1">
      <c r="A701" s="314"/>
      <c r="AM701" s="314"/>
      <c r="AN701" s="314"/>
      <c r="AO701" s="314"/>
      <c r="AP701" s="314"/>
      <c r="AQ701" s="314"/>
      <c r="AR701" s="314"/>
      <c r="AS701" s="314"/>
      <c r="AT701" s="314"/>
      <c r="AU701" s="314"/>
      <c r="AV701" s="314"/>
      <c r="AW701" s="314"/>
      <c r="AX701" s="314"/>
      <c r="AY701" s="314"/>
      <c r="AZ701" s="314"/>
      <c r="BA701" s="314"/>
      <c r="BB701" s="314"/>
      <c r="BC701" s="314"/>
      <c r="BD701" s="314"/>
      <c r="BE701" s="314"/>
      <c r="BF701" s="314"/>
      <c r="BG701" s="314"/>
      <c r="BH701" s="314"/>
      <c r="BI701" s="314"/>
      <c r="BJ701" s="314"/>
      <c r="BK701" s="314"/>
      <c r="BL701" s="314"/>
      <c r="BM701" s="314"/>
      <c r="BN701" s="314"/>
      <c r="BO701" s="314"/>
      <c r="BP701" s="314"/>
      <c r="BQ701" s="314"/>
      <c r="BR701" s="314"/>
      <c r="BS701" s="314"/>
      <c r="BT701" s="314"/>
      <c r="BU701" s="314"/>
      <c r="BV701" s="314"/>
      <c r="BW701" s="314"/>
      <c r="BX701" s="314"/>
      <c r="BY701" s="314"/>
      <c r="BZ701" s="314"/>
      <c r="CA701" s="314"/>
      <c r="CB701" s="314"/>
      <c r="CC701" s="314"/>
      <c r="CD701" s="314"/>
      <c r="CE701" s="314"/>
      <c r="CF701" s="314"/>
      <c r="CG701" s="314"/>
      <c r="CH701" s="314"/>
      <c r="CI701" s="314"/>
      <c r="CJ701" s="314"/>
      <c r="CK701" s="314"/>
      <c r="CL701" s="314"/>
      <c r="CM701" s="314"/>
      <c r="CN701" s="314"/>
      <c r="CO701" s="314"/>
      <c r="CP701" s="314"/>
      <c r="CQ701" s="314"/>
      <c r="CR701" s="314"/>
      <c r="CS701" s="314"/>
      <c r="CT701" s="314"/>
      <c r="CU701" s="314"/>
      <c r="CV701" s="314"/>
      <c r="CW701" s="314"/>
      <c r="CX701" s="314"/>
      <c r="CY701" s="314"/>
      <c r="CZ701" s="314"/>
      <c r="DA701" s="314"/>
      <c r="DB701" s="314"/>
      <c r="DC701" s="314"/>
      <c r="DD701" s="314"/>
      <c r="DE701" s="314"/>
      <c r="DF701" s="314"/>
    </row>
    <row r="702" spans="1:110" s="110" customFormat="1">
      <c r="A702" s="314"/>
      <c r="AM702" s="314"/>
      <c r="AN702" s="314"/>
      <c r="AO702" s="314"/>
      <c r="AP702" s="314"/>
      <c r="AQ702" s="314"/>
      <c r="AR702" s="314"/>
      <c r="AS702" s="314"/>
      <c r="AT702" s="314"/>
      <c r="AU702" s="314"/>
      <c r="AV702" s="314"/>
      <c r="AW702" s="314"/>
      <c r="AX702" s="314"/>
      <c r="AY702" s="314"/>
      <c r="AZ702" s="314"/>
      <c r="BA702" s="314"/>
      <c r="BB702" s="314"/>
      <c r="BC702" s="314"/>
      <c r="BD702" s="314"/>
      <c r="BE702" s="314"/>
      <c r="BF702" s="314"/>
      <c r="BG702" s="314"/>
      <c r="BH702" s="314"/>
      <c r="BI702" s="314"/>
      <c r="BJ702" s="314"/>
      <c r="BK702" s="314"/>
      <c r="BL702" s="314"/>
      <c r="BM702" s="314"/>
      <c r="BN702" s="314"/>
      <c r="BO702" s="314"/>
      <c r="BP702" s="314"/>
      <c r="BQ702" s="314"/>
      <c r="BR702" s="314"/>
      <c r="BS702" s="314"/>
      <c r="BT702" s="314"/>
      <c r="BU702" s="314"/>
      <c r="BV702" s="314"/>
      <c r="BW702" s="314"/>
      <c r="BX702" s="314"/>
      <c r="BY702" s="314"/>
      <c r="BZ702" s="314"/>
      <c r="CA702" s="314"/>
      <c r="CB702" s="314"/>
      <c r="CC702" s="314"/>
      <c r="CD702" s="314"/>
      <c r="CE702" s="314"/>
      <c r="CF702" s="314"/>
      <c r="CG702" s="314"/>
      <c r="CH702" s="314"/>
      <c r="CI702" s="314"/>
      <c r="CJ702" s="314"/>
      <c r="CK702" s="314"/>
      <c r="CL702" s="314"/>
      <c r="CM702" s="314"/>
      <c r="CN702" s="314"/>
      <c r="CO702" s="314"/>
      <c r="CP702" s="314"/>
      <c r="CQ702" s="314"/>
      <c r="CR702" s="314"/>
      <c r="CS702" s="314"/>
      <c r="CT702" s="314"/>
      <c r="CU702" s="314"/>
      <c r="CV702" s="314"/>
      <c r="CW702" s="314"/>
      <c r="CX702" s="314"/>
      <c r="CY702" s="314"/>
      <c r="CZ702" s="314"/>
      <c r="DA702" s="314"/>
      <c r="DB702" s="314"/>
      <c r="DC702" s="314"/>
      <c r="DD702" s="314"/>
      <c r="DE702" s="314"/>
      <c r="DF702" s="314"/>
    </row>
  </sheetData>
  <mergeCells count="409">
    <mergeCell ref="V106:Y108"/>
    <mergeCell ref="AA106:AE106"/>
    <mergeCell ref="AG106:AK106"/>
    <mergeCell ref="D107:O107"/>
    <mergeCell ref="Q107:U107"/>
    <mergeCell ref="AA107:AE107"/>
    <mergeCell ref="AG107:AK107"/>
    <mergeCell ref="C108:U108"/>
    <mergeCell ref="AA108:AE108"/>
    <mergeCell ref="C104:U104"/>
    <mergeCell ref="AA104:AE104"/>
    <mergeCell ref="AG104:AK104"/>
    <mergeCell ref="D105:O105"/>
    <mergeCell ref="Q105:T105"/>
    <mergeCell ref="V105:AK105"/>
    <mergeCell ref="B102:B111"/>
    <mergeCell ref="D102:O102"/>
    <mergeCell ref="Q102:T102"/>
    <mergeCell ref="V102:Y104"/>
    <mergeCell ref="AA102:AE102"/>
    <mergeCell ref="AG102:AK102"/>
    <mergeCell ref="D103:O103"/>
    <mergeCell ref="Q103:T103"/>
    <mergeCell ref="AA103:AE103"/>
    <mergeCell ref="AG103:AK103"/>
    <mergeCell ref="AG108:AK108"/>
    <mergeCell ref="C109:C111"/>
    <mergeCell ref="D109:O111"/>
    <mergeCell ref="Q109:U109"/>
    <mergeCell ref="Q110:U110"/>
    <mergeCell ref="W110:AI110"/>
    <mergeCell ref="Q111:U111"/>
    <mergeCell ref="C106:U106"/>
    <mergeCell ref="B99:P99"/>
    <mergeCell ref="R99:Y99"/>
    <mergeCell ref="Z99:AE99"/>
    <mergeCell ref="AF99:AL99"/>
    <mergeCell ref="L100:O100"/>
    <mergeCell ref="S100:Y100"/>
    <mergeCell ref="AA100:AE100"/>
    <mergeCell ref="AG100:AL100"/>
    <mergeCell ref="E95:AE95"/>
    <mergeCell ref="AG95:AK95"/>
    <mergeCell ref="E96:AE96"/>
    <mergeCell ref="AG96:AK96"/>
    <mergeCell ref="E97:AE97"/>
    <mergeCell ref="AG97:AK97"/>
    <mergeCell ref="E93:O93"/>
    <mergeCell ref="Q93:U93"/>
    <mergeCell ref="V93:Y93"/>
    <mergeCell ref="AA93:AE93"/>
    <mergeCell ref="AG93:AK93"/>
    <mergeCell ref="E94:O94"/>
    <mergeCell ref="Q94:U94"/>
    <mergeCell ref="V94:Y94"/>
    <mergeCell ref="AA94:AE94"/>
    <mergeCell ref="AG94:AK94"/>
    <mergeCell ref="E92:AE92"/>
    <mergeCell ref="AG92:AK92"/>
    <mergeCell ref="E89:O89"/>
    <mergeCell ref="Q89:U89"/>
    <mergeCell ref="V89:Y89"/>
    <mergeCell ref="AA89:AE89"/>
    <mergeCell ref="AG89:AK89"/>
    <mergeCell ref="E90:O90"/>
    <mergeCell ref="Q90:U90"/>
    <mergeCell ref="V90:Y90"/>
    <mergeCell ref="AA90:AE90"/>
    <mergeCell ref="AG90:AK90"/>
    <mergeCell ref="AG87:AK87"/>
    <mergeCell ref="E88:O88"/>
    <mergeCell ref="Q88:U88"/>
    <mergeCell ref="V88:Y88"/>
    <mergeCell ref="AA88:AE88"/>
    <mergeCell ref="AG88:AK88"/>
    <mergeCell ref="E91:O91"/>
    <mergeCell ref="Q91:U91"/>
    <mergeCell ref="V91:Y91"/>
    <mergeCell ref="AA91:AE91"/>
    <mergeCell ref="AG91:AK91"/>
    <mergeCell ref="C83:C94"/>
    <mergeCell ref="E83:T83"/>
    <mergeCell ref="V83:Y83"/>
    <mergeCell ref="AA83:AE83"/>
    <mergeCell ref="AG83:AK83"/>
    <mergeCell ref="E84:O84"/>
    <mergeCell ref="Q84:U84"/>
    <mergeCell ref="V84:Y84"/>
    <mergeCell ref="AA84:AE84"/>
    <mergeCell ref="AG84:AK84"/>
    <mergeCell ref="E85:O85"/>
    <mergeCell ref="Q85:U85"/>
    <mergeCell ref="V85:Y85"/>
    <mergeCell ref="AA85:AE85"/>
    <mergeCell ref="AG85:AK85"/>
    <mergeCell ref="E86:O86"/>
    <mergeCell ref="Q86:U86"/>
    <mergeCell ref="V86:Y86"/>
    <mergeCell ref="AA86:AE86"/>
    <mergeCell ref="AG86:AK86"/>
    <mergeCell ref="E87:O87"/>
    <mergeCell ref="Q87:U87"/>
    <mergeCell ref="V87:Y87"/>
    <mergeCell ref="AA87:AE87"/>
    <mergeCell ref="E81:O81"/>
    <mergeCell ref="Q81:U81"/>
    <mergeCell ref="V81:Y81"/>
    <mergeCell ref="AA81:AE81"/>
    <mergeCell ref="AG81:AK81"/>
    <mergeCell ref="E82:O82"/>
    <mergeCell ref="Q82:U82"/>
    <mergeCell ref="V82:Y82"/>
    <mergeCell ref="AA82:AE82"/>
    <mergeCell ref="AG82:AK82"/>
    <mergeCell ref="E79:AE79"/>
    <mergeCell ref="AG79:AK79"/>
    <mergeCell ref="E80:O80"/>
    <mergeCell ref="Q80:U80"/>
    <mergeCell ref="V80:Y80"/>
    <mergeCell ref="AA80:AE80"/>
    <mergeCell ref="AG80:AK80"/>
    <mergeCell ref="E77:O77"/>
    <mergeCell ref="Q77:U77"/>
    <mergeCell ref="V77:Y77"/>
    <mergeCell ref="AA77:AE77"/>
    <mergeCell ref="AG77:AK77"/>
    <mergeCell ref="E78:O78"/>
    <mergeCell ref="Q78:U78"/>
    <mergeCell ref="V78:Y78"/>
    <mergeCell ref="AA78:AE78"/>
    <mergeCell ref="AG78:AK78"/>
    <mergeCell ref="E75:T75"/>
    <mergeCell ref="V75:Y75"/>
    <mergeCell ref="AA75:AE75"/>
    <mergeCell ref="AG75:AK75"/>
    <mergeCell ref="E76:T76"/>
    <mergeCell ref="V76:Y76"/>
    <mergeCell ref="AA76:AE76"/>
    <mergeCell ref="AG76:AK76"/>
    <mergeCell ref="E73:T73"/>
    <mergeCell ref="V73:Y73"/>
    <mergeCell ref="AA73:AE73"/>
    <mergeCell ref="AG73:AK73"/>
    <mergeCell ref="V74:Y74"/>
    <mergeCell ref="AA74:AE74"/>
    <mergeCell ref="AG74:AK74"/>
    <mergeCell ref="E71:T71"/>
    <mergeCell ref="V71:Y71"/>
    <mergeCell ref="AA71:AE71"/>
    <mergeCell ref="AG71:AK71"/>
    <mergeCell ref="E72:T72"/>
    <mergeCell ref="V72:Y72"/>
    <mergeCell ref="AA72:AE72"/>
    <mergeCell ref="AG72:AK72"/>
    <mergeCell ref="E69:T69"/>
    <mergeCell ref="V69:Y69"/>
    <mergeCell ref="AA69:AE69"/>
    <mergeCell ref="AG69:AK69"/>
    <mergeCell ref="E70:T70"/>
    <mergeCell ref="V70:Y70"/>
    <mergeCell ref="AA70:AE70"/>
    <mergeCell ref="AG70:AK70"/>
    <mergeCell ref="E67:T67"/>
    <mergeCell ref="V67:Y67"/>
    <mergeCell ref="AA67:AE67"/>
    <mergeCell ref="AG67:AK67"/>
    <mergeCell ref="E68:T68"/>
    <mergeCell ref="V68:Y68"/>
    <mergeCell ref="AA68:AE68"/>
    <mergeCell ref="AG68:AK68"/>
    <mergeCell ref="E65:T65"/>
    <mergeCell ref="V65:Y65"/>
    <mergeCell ref="AA65:AE65"/>
    <mergeCell ref="AG65:AK65"/>
    <mergeCell ref="E66:T66"/>
    <mergeCell ref="V66:Y66"/>
    <mergeCell ref="AA66:AE66"/>
    <mergeCell ref="AG66:AK66"/>
    <mergeCell ref="AA64:AE64"/>
    <mergeCell ref="AG64:AK64"/>
    <mergeCell ref="E61:T61"/>
    <mergeCell ref="V61:Y61"/>
    <mergeCell ref="AA61:AE61"/>
    <mergeCell ref="AG61:AK61"/>
    <mergeCell ref="E62:T62"/>
    <mergeCell ref="V62:Y62"/>
    <mergeCell ref="AA62:AE62"/>
    <mergeCell ref="AG62:AK62"/>
    <mergeCell ref="E59:T59"/>
    <mergeCell ref="V59:Y59"/>
    <mergeCell ref="AA59:AE59"/>
    <mergeCell ref="AG59:AK59"/>
    <mergeCell ref="E60:T60"/>
    <mergeCell ref="V60:Y60"/>
    <mergeCell ref="AA60:AE60"/>
    <mergeCell ref="AG60:AK60"/>
    <mergeCell ref="B57:B97"/>
    <mergeCell ref="E57:T57"/>
    <mergeCell ref="V57:Y57"/>
    <mergeCell ref="AA57:AE57"/>
    <mergeCell ref="AG57:AK57"/>
    <mergeCell ref="C58:C82"/>
    <mergeCell ref="E58:T58"/>
    <mergeCell ref="V58:Y58"/>
    <mergeCell ref="AA58:AE58"/>
    <mergeCell ref="AG58:AK58"/>
    <mergeCell ref="E63:T63"/>
    <mergeCell ref="V63:Y63"/>
    <mergeCell ref="AA63:AE63"/>
    <mergeCell ref="AG63:AK63"/>
    <mergeCell ref="E64:T64"/>
    <mergeCell ref="V64:Y64"/>
    <mergeCell ref="E55:Y55"/>
    <mergeCell ref="AA55:AE55"/>
    <mergeCell ref="AG55:AH55"/>
    <mergeCell ref="E56:Y56"/>
    <mergeCell ref="AA56:AE56"/>
    <mergeCell ref="AG56:AH56"/>
    <mergeCell ref="E53:Y53"/>
    <mergeCell ref="AA53:AE53"/>
    <mergeCell ref="AG53:AH53"/>
    <mergeCell ref="E54:Y54"/>
    <mergeCell ref="AA54:AE54"/>
    <mergeCell ref="AG54:AH54"/>
    <mergeCell ref="E51:Y51"/>
    <mergeCell ref="AA51:AE51"/>
    <mergeCell ref="AG51:AH51"/>
    <mergeCell ref="E52:Y52"/>
    <mergeCell ref="AA52:AE52"/>
    <mergeCell ref="AG52:AH52"/>
    <mergeCell ref="E49:Y49"/>
    <mergeCell ref="AA49:AE49"/>
    <mergeCell ref="AG49:AH49"/>
    <mergeCell ref="E50:Y50"/>
    <mergeCell ref="AA50:AE50"/>
    <mergeCell ref="AG50:AH50"/>
    <mergeCell ref="E47:Y47"/>
    <mergeCell ref="AA47:AE47"/>
    <mergeCell ref="AG47:AH47"/>
    <mergeCell ref="E48:Y48"/>
    <mergeCell ref="AA48:AE48"/>
    <mergeCell ref="AG48:AH48"/>
    <mergeCell ref="E45:Y45"/>
    <mergeCell ref="AA45:AE45"/>
    <mergeCell ref="AG45:AH45"/>
    <mergeCell ref="E46:Y46"/>
    <mergeCell ref="AA46:AE46"/>
    <mergeCell ref="AG46:AH46"/>
    <mergeCell ref="E40:Y40"/>
    <mergeCell ref="AA40:AE40"/>
    <mergeCell ref="AG40:AH40"/>
    <mergeCell ref="E35:Y35"/>
    <mergeCell ref="AA35:AE35"/>
    <mergeCell ref="E43:Y43"/>
    <mergeCell ref="AA43:AE43"/>
    <mergeCell ref="AG43:AH43"/>
    <mergeCell ref="E44:Y44"/>
    <mergeCell ref="AA44:AE44"/>
    <mergeCell ref="AG44:AH44"/>
    <mergeCell ref="E41:Y41"/>
    <mergeCell ref="AA41:AE41"/>
    <mergeCell ref="AG41:AH41"/>
    <mergeCell ref="E42:Y42"/>
    <mergeCell ref="AA42:AE42"/>
    <mergeCell ref="AG42:AH42"/>
    <mergeCell ref="AG33:AH33"/>
    <mergeCell ref="E34:Y34"/>
    <mergeCell ref="AA34:AE34"/>
    <mergeCell ref="AG34:AH34"/>
    <mergeCell ref="AA38:AE38"/>
    <mergeCell ref="AG38:AH38"/>
    <mergeCell ref="E39:Y39"/>
    <mergeCell ref="AA39:AE39"/>
    <mergeCell ref="AG39:AH39"/>
    <mergeCell ref="E32:Y32"/>
    <mergeCell ref="AA32:AE32"/>
    <mergeCell ref="AG32:AH32"/>
    <mergeCell ref="E28:AE28"/>
    <mergeCell ref="AG28:AK28"/>
    <mergeCell ref="B29:B56"/>
    <mergeCell ref="E29:Y29"/>
    <mergeCell ref="AA29:AE29"/>
    <mergeCell ref="AG29:AH29"/>
    <mergeCell ref="AJ29:AK29"/>
    <mergeCell ref="E30:Y30"/>
    <mergeCell ref="AA30:AE30"/>
    <mergeCell ref="AG30:AH30"/>
    <mergeCell ref="B7:B28"/>
    <mergeCell ref="C36:C55"/>
    <mergeCell ref="E36:Y36"/>
    <mergeCell ref="AA36:AE36"/>
    <mergeCell ref="AG36:AH36"/>
    <mergeCell ref="E37:Y37"/>
    <mergeCell ref="AA37:AE37"/>
    <mergeCell ref="AG37:AH37"/>
    <mergeCell ref="E38:Y38"/>
    <mergeCell ref="E33:Y33"/>
    <mergeCell ref="AA33:AE33"/>
    <mergeCell ref="AG26:AK26"/>
    <mergeCell ref="E27:M27"/>
    <mergeCell ref="O27:S27"/>
    <mergeCell ref="T27:Y27"/>
    <mergeCell ref="AA27:AE27"/>
    <mergeCell ref="AG27:AK27"/>
    <mergeCell ref="E31:Y31"/>
    <mergeCell ref="AA31:AE31"/>
    <mergeCell ref="AG31:AH31"/>
    <mergeCell ref="AG22:AK22"/>
    <mergeCell ref="E23:AE23"/>
    <mergeCell ref="AG23:AK23"/>
    <mergeCell ref="E24:AE24"/>
    <mergeCell ref="AG24:AK24"/>
    <mergeCell ref="E25:AE25"/>
    <mergeCell ref="AG25:AK25"/>
    <mergeCell ref="E21:M21"/>
    <mergeCell ref="O21:S21"/>
    <mergeCell ref="T21:Y21"/>
    <mergeCell ref="AA21:AE21"/>
    <mergeCell ref="AG21:AK21"/>
    <mergeCell ref="C22:C27"/>
    <mergeCell ref="E22:M22"/>
    <mergeCell ref="O22:S22"/>
    <mergeCell ref="T22:Y22"/>
    <mergeCell ref="AA22:AE22"/>
    <mergeCell ref="E19:M19"/>
    <mergeCell ref="O19:S19"/>
    <mergeCell ref="T19:Y19"/>
    <mergeCell ref="AA19:AE19"/>
    <mergeCell ref="C7:C21"/>
    <mergeCell ref="E26:M26"/>
    <mergeCell ref="O26:S26"/>
    <mergeCell ref="T26:Y26"/>
    <mergeCell ref="AA26:AE26"/>
    <mergeCell ref="E16:S16"/>
    <mergeCell ref="U16:V16"/>
    <mergeCell ref="X16:Y16"/>
    <mergeCell ref="AA16:AB16"/>
    <mergeCell ref="AD16:AE16"/>
    <mergeCell ref="D12:D13"/>
    <mergeCell ref="E11:S11"/>
    <mergeCell ref="U11:V11"/>
    <mergeCell ref="X11:Y11"/>
    <mergeCell ref="AA11:AB11"/>
    <mergeCell ref="AG19:AK19"/>
    <mergeCell ref="E20:AE20"/>
    <mergeCell ref="AG20:AK20"/>
    <mergeCell ref="E17:S17"/>
    <mergeCell ref="T17:Y17"/>
    <mergeCell ref="AA17:AB17"/>
    <mergeCell ref="AD17:AE17"/>
    <mergeCell ref="AG17:AK17"/>
    <mergeCell ref="E18:AE18"/>
    <mergeCell ref="AG18:AK18"/>
    <mergeCell ref="AG16:AK16"/>
    <mergeCell ref="AL12:AL13"/>
    <mergeCell ref="E14:S14"/>
    <mergeCell ref="T14:Y14"/>
    <mergeCell ref="Z14:AE14"/>
    <mergeCell ref="AG14:AK14"/>
    <mergeCell ref="E15:S15"/>
    <mergeCell ref="T15:Y15"/>
    <mergeCell ref="Z15:AB15"/>
    <mergeCell ref="AD15:AE15"/>
    <mergeCell ref="AG15:AK15"/>
    <mergeCell ref="Z12:Z13"/>
    <mergeCell ref="AA12:AB13"/>
    <mergeCell ref="AC12:AC13"/>
    <mergeCell ref="AD12:AE13"/>
    <mergeCell ref="AF12:AF13"/>
    <mergeCell ref="AG12:AK13"/>
    <mergeCell ref="E12:S13"/>
    <mergeCell ref="T12:T13"/>
    <mergeCell ref="U12:V13"/>
    <mergeCell ref="W12:W13"/>
    <mergeCell ref="X12:Y13"/>
    <mergeCell ref="AD11:AE11"/>
    <mergeCell ref="AG11:AK11"/>
    <mergeCell ref="T9:Y9"/>
    <mergeCell ref="Z9:AE9"/>
    <mergeCell ref="AG9:AK9"/>
    <mergeCell ref="E10:S10"/>
    <mergeCell ref="T10:Y10"/>
    <mergeCell ref="Z10:AB10"/>
    <mergeCell ref="AD10:AE10"/>
    <mergeCell ref="AG10:AK10"/>
    <mergeCell ref="E9:S9"/>
    <mergeCell ref="AG7:AK7"/>
    <mergeCell ref="E8:S8"/>
    <mergeCell ref="U8:V8"/>
    <mergeCell ref="X8:Y8"/>
    <mergeCell ref="AA8:AB8"/>
    <mergeCell ref="AD8:AE8"/>
    <mergeCell ref="AG8:AK8"/>
    <mergeCell ref="Z6:AB6"/>
    <mergeCell ref="AC6:AE6"/>
    <mergeCell ref="E7:S7"/>
    <mergeCell ref="U7:V7"/>
    <mergeCell ref="X7:Y7"/>
    <mergeCell ref="AA7:AB7"/>
    <mergeCell ref="AD7:AE7"/>
    <mergeCell ref="B1:E1"/>
    <mergeCell ref="B4:C6"/>
    <mergeCell ref="D4:S6"/>
    <mergeCell ref="T4:AE4"/>
    <mergeCell ref="AF4:AL6"/>
    <mergeCell ref="T5:Y5"/>
    <mergeCell ref="Z5:AE5"/>
    <mergeCell ref="T6:V6"/>
    <mergeCell ref="W6:Y6"/>
  </mergeCells>
  <printOptions horizontalCentered="1" verticalCentered="1"/>
  <pageMargins left="0.36" right="0.39" top="0.35433070866141736" bottom="0.35433070866141736" header="0.31496062992125984" footer="0.31496062992125984"/>
  <pageSetup paperSize="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EB63-8616-4222-9D83-4DFCD3C75554}">
  <sheetPr codeName="Hoja81"/>
  <dimension ref="B1:GD19"/>
  <sheetViews>
    <sheetView showGridLines="0" showRowColHeaders="0" zoomScale="99" zoomScaleNormal="99" zoomScaleSheetLayoutView="100" workbookViewId="0"/>
  </sheetViews>
  <sheetFormatPr baseColWidth="10" defaultColWidth="11.42578125" defaultRowHeight="15.75"/>
  <cols>
    <col min="1" max="1" width="3.5703125" style="44" customWidth="1"/>
    <col min="2" max="2" width="91" style="44" customWidth="1"/>
    <col min="3" max="3" width="9.42578125" style="44" customWidth="1"/>
    <col min="4" max="4" width="22.140625" style="44" customWidth="1"/>
    <col min="5" max="11" width="4.7109375" style="44" customWidth="1"/>
    <col min="12" max="12" width="5.85546875" style="44" customWidth="1"/>
    <col min="13" max="18" width="4.7109375" style="44" customWidth="1"/>
    <col min="19" max="16384" width="11.42578125" style="44"/>
  </cols>
  <sheetData>
    <row r="1" spans="2:186" s="184" customFormat="1">
      <c r="B1" s="44"/>
      <c r="C1" s="44"/>
      <c r="D1" s="44"/>
      <c r="E1" s="44"/>
    </row>
    <row r="2" spans="2:186" s="184" customFormat="1">
      <c r="E2" s="44"/>
    </row>
    <row r="3" spans="2:186" s="184" customFormat="1">
      <c r="B3" s="177"/>
      <c r="C3" s="44"/>
      <c r="D3" s="44"/>
      <c r="E3" s="44"/>
    </row>
    <row r="4" spans="2:186" s="184" customFormat="1" ht="20.25" customHeight="1" thickBot="1"/>
    <row r="5" spans="2:186" s="184" customFormat="1" ht="33.75" customHeight="1" thickBot="1">
      <c r="B5" s="1017" t="s">
        <v>393</v>
      </c>
      <c r="C5" s="1018"/>
      <c r="D5" s="1018"/>
      <c r="E5" s="1019"/>
    </row>
    <row r="6" spans="2:186" ht="18">
      <c r="B6" s="201" t="s">
        <v>394</v>
      </c>
      <c r="C6" s="6">
        <v>1703</v>
      </c>
      <c r="D6" s="296">
        <v>100000</v>
      </c>
      <c r="E6" s="211" t="s">
        <v>1</v>
      </c>
    </row>
    <row r="7" spans="2:186">
      <c r="B7" s="202" t="s">
        <v>422</v>
      </c>
      <c r="C7" s="8">
        <v>1719</v>
      </c>
      <c r="D7" s="266"/>
      <c r="E7" s="10" t="s">
        <v>21</v>
      </c>
    </row>
    <row r="8" spans="2:186" ht="18">
      <c r="B8" s="202" t="s">
        <v>22</v>
      </c>
      <c r="C8" s="6">
        <v>1492</v>
      </c>
      <c r="D8" s="296"/>
      <c r="E8" s="211" t="s">
        <v>1</v>
      </c>
    </row>
    <row r="9" spans="2:186" ht="18">
      <c r="B9" s="202" t="s">
        <v>395</v>
      </c>
      <c r="C9" s="6">
        <v>1704</v>
      </c>
      <c r="D9" s="296"/>
      <c r="E9" s="211" t="s">
        <v>1</v>
      </c>
    </row>
    <row r="10" spans="2:186" ht="18">
      <c r="B10" s="16" t="s">
        <v>23</v>
      </c>
      <c r="C10" s="14">
        <v>1720</v>
      </c>
      <c r="D10" s="294">
        <f>MAX(+D6-D7+D8+D9,0)</f>
        <v>100000</v>
      </c>
      <c r="E10" s="11" t="s">
        <v>12</v>
      </c>
    </row>
    <row r="11" spans="2:186">
      <c r="B11" s="202" t="s">
        <v>24</v>
      </c>
      <c r="C11" s="8">
        <v>1493</v>
      </c>
      <c r="D11" s="266"/>
      <c r="E11" s="10" t="s">
        <v>21</v>
      </c>
    </row>
    <row r="12" spans="2:186">
      <c r="B12" s="212" t="s">
        <v>396</v>
      </c>
      <c r="C12" s="8">
        <v>1494</v>
      </c>
      <c r="D12" s="266"/>
      <c r="E12" s="102" t="s">
        <v>21</v>
      </c>
      <c r="GD12" s="203" t="s">
        <v>397</v>
      </c>
    </row>
    <row r="13" spans="2:186" ht="27.75" customHeight="1">
      <c r="B13" s="215" t="s">
        <v>25</v>
      </c>
      <c r="C13" s="8">
        <v>1725</v>
      </c>
      <c r="D13" s="266"/>
      <c r="E13" s="3" t="s">
        <v>21</v>
      </c>
    </row>
    <row r="14" spans="2:186">
      <c r="B14" s="213" t="s">
        <v>398</v>
      </c>
      <c r="C14" s="8">
        <v>1727</v>
      </c>
      <c r="D14" s="266"/>
      <c r="E14" s="214" t="s">
        <v>21</v>
      </c>
    </row>
    <row r="15" spans="2:186" ht="33.75" customHeight="1">
      <c r="B15" s="16" t="s">
        <v>399</v>
      </c>
      <c r="C15" s="210">
        <v>1500</v>
      </c>
      <c r="D15" s="295">
        <f>MAX(+D10-SUM(D11:D14),0)</f>
        <v>100000</v>
      </c>
      <c r="E15" s="15" t="s">
        <v>12</v>
      </c>
    </row>
    <row r="17" spans="2:2">
      <c r="B17" s="200"/>
    </row>
    <row r="19" spans="2:2">
      <c r="B19" s="203"/>
    </row>
  </sheetData>
  <mergeCells count="1">
    <mergeCell ref="B5:E5"/>
  </mergeCells>
  <pageMargins left="0.86614173228346458" right="0.62992125984251968" top="0.74803149606299213" bottom="0.74803149606299213" header="0.31496062992125984" footer="0.31496062992125984"/>
  <pageSetup paperSize="5" scale="12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981C4-A10B-45A0-B56E-CA6557661875}">
  <sheetPr codeName="Hoja91">
    <pageSetUpPr fitToPage="1"/>
  </sheetPr>
  <dimension ref="B1:E28"/>
  <sheetViews>
    <sheetView showGridLines="0" showRowColHeaders="0" workbookViewId="0"/>
  </sheetViews>
  <sheetFormatPr baseColWidth="10" defaultColWidth="11.42578125" defaultRowHeight="15.75"/>
  <cols>
    <col min="1" max="1" width="4" style="44" customWidth="1"/>
    <col min="2" max="2" width="92.42578125" style="44" bestFit="1" customWidth="1"/>
    <col min="3" max="3" width="10.85546875" style="44" customWidth="1"/>
    <col min="4" max="4" width="21.5703125" style="44" customWidth="1"/>
    <col min="5" max="18" width="4.7109375" style="44" customWidth="1"/>
    <col min="19" max="16384" width="11.42578125" style="44"/>
  </cols>
  <sheetData>
    <row r="1" spans="2:5" s="185" customFormat="1">
      <c r="B1" s="44"/>
      <c r="C1" s="44"/>
      <c r="D1" s="44"/>
      <c r="E1" s="44"/>
    </row>
    <row r="2" spans="2:5" s="185" customFormat="1">
      <c r="E2" s="44"/>
    </row>
    <row r="3" spans="2:5" s="185" customFormat="1" ht="11.45" customHeight="1" thickBot="1"/>
    <row r="4" spans="2:5" ht="42" customHeight="1" thickBot="1">
      <c r="B4" s="1017" t="s">
        <v>400</v>
      </c>
      <c r="C4" s="1018"/>
      <c r="D4" s="1018"/>
      <c r="E4" s="1019"/>
    </row>
    <row r="5" spans="2:5" ht="18">
      <c r="B5" s="190" t="s">
        <v>0</v>
      </c>
      <c r="C5" s="6">
        <v>1445</v>
      </c>
      <c r="D5" s="13"/>
      <c r="E5" s="211" t="s">
        <v>1</v>
      </c>
    </row>
    <row r="6" spans="2:5">
      <c r="B6" s="188" t="s">
        <v>424</v>
      </c>
      <c r="C6" s="8">
        <v>1446</v>
      </c>
      <c r="D6" s="9"/>
      <c r="E6" s="10" t="s">
        <v>21</v>
      </c>
    </row>
    <row r="7" spans="2:5" ht="18">
      <c r="B7" s="188" t="s">
        <v>401</v>
      </c>
      <c r="C7" s="6">
        <v>1374</v>
      </c>
      <c r="D7" s="13"/>
      <c r="E7" s="211" t="s">
        <v>1</v>
      </c>
    </row>
    <row r="8" spans="2:5" ht="18">
      <c r="B8" s="188" t="s">
        <v>402</v>
      </c>
      <c r="C8" s="6">
        <v>1375</v>
      </c>
      <c r="D8" s="13"/>
      <c r="E8" s="211" t="s">
        <v>1</v>
      </c>
    </row>
    <row r="9" spans="2:5">
      <c r="B9" s="188" t="s">
        <v>403</v>
      </c>
      <c r="C9" s="8">
        <v>1376</v>
      </c>
      <c r="D9" s="9"/>
      <c r="E9" s="10" t="s">
        <v>21</v>
      </c>
    </row>
    <row r="10" spans="2:5" ht="18">
      <c r="B10" s="188" t="s">
        <v>404</v>
      </c>
      <c r="C10" s="6">
        <v>1705</v>
      </c>
      <c r="D10" s="13"/>
      <c r="E10" s="211" t="s">
        <v>1</v>
      </c>
    </row>
    <row r="11" spans="2:5" ht="15.75" customHeight="1">
      <c r="B11" s="188" t="s">
        <v>3</v>
      </c>
      <c r="C11" s="8">
        <v>1706</v>
      </c>
      <c r="D11" s="9"/>
      <c r="E11" s="10" t="s">
        <v>21</v>
      </c>
    </row>
    <row r="12" spans="2:5" ht="15.75" customHeight="1">
      <c r="B12" s="188" t="s">
        <v>387</v>
      </c>
      <c r="C12" s="6">
        <v>1707</v>
      </c>
      <c r="D12" s="13"/>
      <c r="E12" s="211" t="s">
        <v>1</v>
      </c>
    </row>
    <row r="13" spans="2:5" ht="15.75" customHeight="1">
      <c r="B13" s="204" t="s">
        <v>405</v>
      </c>
      <c r="C13" s="6">
        <v>1377</v>
      </c>
      <c r="D13" s="13"/>
      <c r="E13" s="211" t="s">
        <v>1</v>
      </c>
    </row>
    <row r="14" spans="2:5" ht="15.75" customHeight="1">
      <c r="B14" s="188" t="s">
        <v>406</v>
      </c>
      <c r="C14" s="8">
        <v>1378</v>
      </c>
      <c r="D14" s="9"/>
      <c r="E14" s="10" t="s">
        <v>21</v>
      </c>
    </row>
    <row r="15" spans="2:5" ht="15.75" customHeight="1">
      <c r="B15" s="188" t="s">
        <v>4</v>
      </c>
      <c r="C15" s="6">
        <v>1726</v>
      </c>
      <c r="D15" s="13"/>
      <c r="E15" s="211" t="s">
        <v>1</v>
      </c>
    </row>
    <row r="16" spans="2:5" ht="15.75" customHeight="1">
      <c r="B16" s="188" t="s">
        <v>5</v>
      </c>
      <c r="C16" s="8">
        <v>1591</v>
      </c>
      <c r="D16" s="9"/>
      <c r="E16" s="10" t="s">
        <v>21</v>
      </c>
    </row>
    <row r="17" spans="2:5" ht="15.75" customHeight="1">
      <c r="B17" s="188" t="s">
        <v>407</v>
      </c>
      <c r="C17" s="8">
        <v>1479</v>
      </c>
      <c r="D17" s="9"/>
      <c r="E17" s="10" t="s">
        <v>21</v>
      </c>
    </row>
    <row r="18" spans="2:5" ht="15.75" customHeight="1">
      <c r="B18" s="188" t="s">
        <v>408</v>
      </c>
      <c r="C18" s="8">
        <v>1708</v>
      </c>
      <c r="D18" s="9"/>
      <c r="E18" s="10" t="s">
        <v>21</v>
      </c>
    </row>
    <row r="19" spans="2:5" ht="33.75" customHeight="1">
      <c r="B19" s="188" t="s">
        <v>366</v>
      </c>
      <c r="C19" s="8">
        <v>1709</v>
      </c>
      <c r="D19" s="9"/>
      <c r="E19" s="10" t="s">
        <v>21</v>
      </c>
    </row>
    <row r="20" spans="2:5" ht="15.75" customHeight="1">
      <c r="B20" s="188" t="s">
        <v>8</v>
      </c>
      <c r="C20" s="8">
        <v>1379</v>
      </c>
      <c r="D20" s="9"/>
      <c r="E20" s="10" t="s">
        <v>21</v>
      </c>
    </row>
    <row r="21" spans="2:5" ht="15.75" customHeight="1">
      <c r="B21" s="188" t="s">
        <v>9</v>
      </c>
      <c r="C21" s="6">
        <v>1710</v>
      </c>
      <c r="D21" s="13"/>
      <c r="E21" s="211" t="s">
        <v>1</v>
      </c>
    </row>
    <row r="22" spans="2:5" ht="15.75" customHeight="1">
      <c r="B22" s="188" t="s">
        <v>409</v>
      </c>
      <c r="C22" s="6">
        <v>1711</v>
      </c>
      <c r="D22" s="13"/>
      <c r="E22" s="211" t="s">
        <v>1</v>
      </c>
    </row>
    <row r="23" spans="2:5" ht="15.75" customHeight="1">
      <c r="B23" s="188" t="s">
        <v>10</v>
      </c>
      <c r="C23" s="6">
        <v>1380</v>
      </c>
      <c r="D23" s="13"/>
      <c r="E23" s="211" t="s">
        <v>1</v>
      </c>
    </row>
    <row r="24" spans="2:5" ht="15.75" customHeight="1" thickBot="1">
      <c r="B24" s="189" t="s">
        <v>11</v>
      </c>
      <c r="C24" s="8">
        <v>1381</v>
      </c>
      <c r="D24" s="9"/>
      <c r="E24" s="10" t="s">
        <v>21</v>
      </c>
    </row>
    <row r="25" spans="2:5" ht="18.75" thickBot="1">
      <c r="B25" s="216" t="s">
        <v>394</v>
      </c>
      <c r="C25" s="103">
        <v>1545</v>
      </c>
      <c r="D25" s="217">
        <f>MAX(+D5+D7+D8+D10+D12+D13+D15+D21+D22+D23-SUM(D6,D9,D11,D14,D16:D20,D24),0)</f>
        <v>0</v>
      </c>
      <c r="E25" s="103" t="s">
        <v>12</v>
      </c>
    </row>
    <row r="26" spans="2:5" ht="18.75" thickBot="1">
      <c r="B26" s="216" t="s">
        <v>410</v>
      </c>
      <c r="C26" s="103">
        <v>1546</v>
      </c>
      <c r="D26" s="217">
        <f>MIN(+D5+D7+D8+D10+D12+D13+D15+D21+D22+D23-SUM(D6,D9,D11,D14,D16:D20,D24),0)*-1</f>
        <v>0</v>
      </c>
      <c r="E26" s="103" t="s">
        <v>12</v>
      </c>
    </row>
    <row r="28" spans="2:5">
      <c r="B28" s="200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ABAD-83B6-4E45-A473-DB7E381DBACE}">
  <sheetPr codeName="Hoja101">
    <pageSetUpPr fitToPage="1"/>
  </sheetPr>
  <dimension ref="B1:R22"/>
  <sheetViews>
    <sheetView showGridLines="0" showRowColHeaders="0" zoomScale="90" zoomScaleNormal="90" workbookViewId="0">
      <pane xSplit="3" ySplit="7" topLeftCell="D8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ColWidth="11.42578125" defaultRowHeight="15.75"/>
  <cols>
    <col min="1" max="1" width="1.85546875" style="44" customWidth="1"/>
    <col min="2" max="2" width="55.85546875" style="44" customWidth="1"/>
    <col min="3" max="3" width="5.28515625" style="44" customWidth="1"/>
    <col min="4" max="4" width="8" style="44" customWidth="1"/>
    <col min="5" max="5" width="18.42578125" style="44" customWidth="1"/>
    <col min="6" max="6" width="8.140625" style="44" customWidth="1"/>
    <col min="7" max="7" width="18.85546875" style="44" customWidth="1"/>
    <col min="8" max="8" width="7.140625" style="44" customWidth="1"/>
    <col min="9" max="9" width="19.42578125" style="44" customWidth="1"/>
    <col min="10" max="10" width="7.7109375" style="44" customWidth="1"/>
    <col min="11" max="11" width="17.42578125" style="44" customWidth="1"/>
    <col min="12" max="12" width="7.28515625" style="44" customWidth="1"/>
    <col min="13" max="13" width="19" style="44" customWidth="1"/>
    <col min="14" max="14" width="7.5703125" style="44" customWidth="1"/>
    <col min="15" max="15" width="16.5703125" style="44" customWidth="1"/>
    <col min="16" max="16" width="11.42578125" style="44"/>
    <col min="17" max="17" width="15.5703125" style="44" customWidth="1"/>
    <col min="18" max="18" width="5.28515625" style="44" customWidth="1"/>
    <col min="19" max="16384" width="11.42578125" style="44"/>
  </cols>
  <sheetData>
    <row r="1" spans="2:18" s="219" customFormat="1">
      <c r="B1" s="44"/>
      <c r="C1" s="44"/>
      <c r="D1" s="44"/>
      <c r="E1" s="44"/>
      <c r="F1" s="44"/>
    </row>
    <row r="2" spans="2:18" s="219" customFormat="1">
      <c r="B2" s="225"/>
      <c r="C2" s="182"/>
      <c r="E2" s="44"/>
      <c r="F2" s="44"/>
    </row>
    <row r="3" spans="2:18" s="219" customFormat="1">
      <c r="B3" s="44"/>
      <c r="C3" s="44"/>
      <c r="D3" s="44"/>
      <c r="E3" s="44"/>
      <c r="F3" s="44"/>
    </row>
    <row r="4" spans="2:18" s="219" customFormat="1" ht="12.75" customHeight="1" thickBo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2:18" ht="15.95" customHeight="1">
      <c r="B5" s="1119" t="s">
        <v>411</v>
      </c>
      <c r="C5" s="1121"/>
      <c r="D5" s="1134" t="s">
        <v>38</v>
      </c>
      <c r="E5" s="1134"/>
      <c r="F5" s="1165" t="s">
        <v>61</v>
      </c>
      <c r="G5" s="1166"/>
      <c r="H5" s="1166"/>
      <c r="I5" s="1166"/>
      <c r="J5" s="1166"/>
      <c r="K5" s="1166"/>
      <c r="L5" s="1166"/>
      <c r="M5" s="1166"/>
      <c r="N5" s="1166"/>
      <c r="O5" s="1167"/>
      <c r="P5" s="1134" t="s">
        <v>39</v>
      </c>
      <c r="Q5" s="1119"/>
      <c r="R5" s="523"/>
    </row>
    <row r="6" spans="2:18" ht="15.95" customHeight="1">
      <c r="B6" s="1130"/>
      <c r="C6" s="1131"/>
      <c r="D6" s="1135"/>
      <c r="E6" s="1135"/>
      <c r="F6" s="1138" t="s">
        <v>40</v>
      </c>
      <c r="G6" s="1139"/>
      <c r="H6" s="1139"/>
      <c r="I6" s="1139"/>
      <c r="J6" s="1139"/>
      <c r="K6" s="1140"/>
      <c r="L6" s="1141" t="s">
        <v>41</v>
      </c>
      <c r="M6" s="1142"/>
      <c r="N6" s="1141" t="s">
        <v>42</v>
      </c>
      <c r="O6" s="1142"/>
      <c r="P6" s="1135"/>
      <c r="Q6" s="1130"/>
      <c r="R6" s="524"/>
    </row>
    <row r="7" spans="2:18" ht="63.75" customHeight="1" thickBot="1">
      <c r="B7" s="1132"/>
      <c r="C7" s="1133"/>
      <c r="D7" s="1136"/>
      <c r="E7" s="1136"/>
      <c r="F7" s="1145" t="s">
        <v>43</v>
      </c>
      <c r="G7" s="1146"/>
      <c r="H7" s="1145" t="s">
        <v>44</v>
      </c>
      <c r="I7" s="1146"/>
      <c r="J7" s="1145" t="s">
        <v>45</v>
      </c>
      <c r="K7" s="1146"/>
      <c r="L7" s="1143"/>
      <c r="M7" s="1144"/>
      <c r="N7" s="1143"/>
      <c r="O7" s="1144"/>
      <c r="P7" s="1136"/>
      <c r="Q7" s="1137"/>
      <c r="R7" s="525"/>
    </row>
    <row r="8" spans="2:18" ht="18.75">
      <c r="B8" s="21" t="s">
        <v>59</v>
      </c>
      <c r="C8" s="22" t="s">
        <v>1</v>
      </c>
      <c r="D8" s="23">
        <v>1451</v>
      </c>
      <c r="E8" s="297">
        <v>0</v>
      </c>
      <c r="F8" s="23">
        <v>1452</v>
      </c>
      <c r="G8" s="297"/>
      <c r="H8" s="23">
        <v>1752</v>
      </c>
      <c r="I8" s="297"/>
      <c r="J8" s="23">
        <v>1753</v>
      </c>
      <c r="K8" s="297"/>
      <c r="L8" s="23">
        <v>1453</v>
      </c>
      <c r="M8" s="297"/>
      <c r="N8" s="23">
        <v>1454</v>
      </c>
      <c r="O8" s="297"/>
      <c r="P8" s="23">
        <v>1382</v>
      </c>
      <c r="Q8" s="297"/>
      <c r="R8" s="22" t="s">
        <v>1</v>
      </c>
    </row>
    <row r="9" spans="2:18" ht="18.75">
      <c r="B9" s="21" t="s">
        <v>412</v>
      </c>
      <c r="C9" s="221" t="s">
        <v>21</v>
      </c>
      <c r="D9" s="25"/>
      <c r="E9" s="298"/>
      <c r="F9" s="26">
        <v>1589</v>
      </c>
      <c r="G9" s="299">
        <v>0</v>
      </c>
      <c r="H9" s="25"/>
      <c r="I9" s="298"/>
      <c r="J9" s="26">
        <v>1754</v>
      </c>
      <c r="K9" s="299"/>
      <c r="L9" s="26">
        <v>1455</v>
      </c>
      <c r="M9" s="299"/>
      <c r="N9" s="26">
        <v>1456</v>
      </c>
      <c r="O9" s="299"/>
      <c r="P9" s="25"/>
      <c r="Q9" s="298"/>
      <c r="R9" s="24" t="s">
        <v>2</v>
      </c>
    </row>
    <row r="10" spans="2:18" ht="18.75">
      <c r="B10" s="21" t="s">
        <v>413</v>
      </c>
      <c r="C10" s="221" t="s">
        <v>21</v>
      </c>
      <c r="D10" s="26">
        <v>1457</v>
      </c>
      <c r="E10" s="299"/>
      <c r="F10" s="25"/>
      <c r="G10" s="298"/>
      <c r="H10" s="26">
        <v>1458</v>
      </c>
      <c r="I10" s="299"/>
      <c r="J10" s="25"/>
      <c r="K10" s="298"/>
      <c r="L10" s="25"/>
      <c r="M10" s="298"/>
      <c r="N10" s="25"/>
      <c r="O10" s="298"/>
      <c r="P10" s="26">
        <v>1383</v>
      </c>
      <c r="Q10" s="299"/>
      <c r="R10" s="24" t="s">
        <v>2</v>
      </c>
    </row>
    <row r="11" spans="2:18" ht="18.75">
      <c r="B11" s="21" t="s">
        <v>6</v>
      </c>
      <c r="C11" s="22" t="s">
        <v>1</v>
      </c>
      <c r="D11" s="27">
        <v>1392</v>
      </c>
      <c r="E11" s="300"/>
      <c r="F11" s="27">
        <v>1393</v>
      </c>
      <c r="G11" s="300"/>
      <c r="H11" s="27">
        <v>1755</v>
      </c>
      <c r="I11" s="300"/>
      <c r="J11" s="27">
        <v>1756</v>
      </c>
      <c r="K11" s="300"/>
      <c r="L11" s="27">
        <v>1394</v>
      </c>
      <c r="M11" s="300"/>
      <c r="N11" s="27">
        <v>1395</v>
      </c>
      <c r="O11" s="300"/>
      <c r="P11" s="27">
        <v>1384</v>
      </c>
      <c r="Q11" s="300"/>
      <c r="R11" s="22" t="s">
        <v>1</v>
      </c>
    </row>
    <row r="12" spans="2:18" ht="18.75">
      <c r="B12" s="21" t="s">
        <v>7</v>
      </c>
      <c r="C12" s="221" t="s">
        <v>21</v>
      </c>
      <c r="D12" s="26">
        <v>1396</v>
      </c>
      <c r="E12" s="299"/>
      <c r="F12" s="26">
        <v>1397</v>
      </c>
      <c r="G12" s="299"/>
      <c r="H12" s="26">
        <v>1757</v>
      </c>
      <c r="I12" s="299"/>
      <c r="J12" s="26">
        <v>1758</v>
      </c>
      <c r="K12" s="299"/>
      <c r="L12" s="26">
        <v>1398</v>
      </c>
      <c r="M12" s="299"/>
      <c r="N12" s="26">
        <v>1399</v>
      </c>
      <c r="O12" s="299"/>
      <c r="P12" s="26">
        <v>1385</v>
      </c>
      <c r="Q12" s="299"/>
      <c r="R12" s="24" t="s">
        <v>2</v>
      </c>
    </row>
    <row r="13" spans="2:18" ht="18.75">
      <c r="B13" s="21" t="s">
        <v>46</v>
      </c>
      <c r="C13" s="24" t="s">
        <v>21</v>
      </c>
      <c r="D13" s="26">
        <v>1459</v>
      </c>
      <c r="E13" s="299"/>
      <c r="F13" s="26">
        <v>1460</v>
      </c>
      <c r="G13" s="299"/>
      <c r="H13" s="26">
        <v>1759</v>
      </c>
      <c r="I13" s="299"/>
      <c r="J13" s="26">
        <v>1760</v>
      </c>
      <c r="K13" s="299"/>
      <c r="L13" s="26">
        <v>1461</v>
      </c>
      <c r="M13" s="299"/>
      <c r="N13" s="26">
        <v>1462</v>
      </c>
      <c r="O13" s="299"/>
      <c r="P13" s="26">
        <v>1386</v>
      </c>
      <c r="Q13" s="299"/>
      <c r="R13" s="24" t="s">
        <v>2</v>
      </c>
    </row>
    <row r="14" spans="2:18" ht="18.75">
      <c r="B14" s="21" t="s">
        <v>47</v>
      </c>
      <c r="C14" s="224" t="s">
        <v>1</v>
      </c>
      <c r="D14" s="27">
        <v>1463</v>
      </c>
      <c r="E14" s="300">
        <f>+'R18 '!$D$15</f>
        <v>100000</v>
      </c>
      <c r="F14" s="27">
        <v>1464</v>
      </c>
      <c r="G14" s="300"/>
      <c r="H14" s="27">
        <v>1761</v>
      </c>
      <c r="I14" s="300"/>
      <c r="J14" s="27">
        <v>1762</v>
      </c>
      <c r="K14" s="300"/>
      <c r="L14" s="27">
        <v>1465</v>
      </c>
      <c r="M14" s="300"/>
      <c r="N14" s="27">
        <v>1466</v>
      </c>
      <c r="O14" s="300"/>
      <c r="P14" s="28"/>
      <c r="Q14" s="306"/>
      <c r="R14" s="22" t="s">
        <v>1</v>
      </c>
    </row>
    <row r="15" spans="2:18" ht="18.75">
      <c r="B15" s="21" t="s">
        <v>48</v>
      </c>
      <c r="C15" s="22" t="s">
        <v>1</v>
      </c>
      <c r="D15" s="27">
        <v>1467</v>
      </c>
      <c r="E15" s="300"/>
      <c r="F15" s="27">
        <v>1468</v>
      </c>
      <c r="G15" s="300"/>
      <c r="H15" s="27">
        <v>1763</v>
      </c>
      <c r="I15" s="300"/>
      <c r="J15" s="27">
        <v>1764</v>
      </c>
      <c r="K15" s="300"/>
      <c r="L15" s="27">
        <v>1469</v>
      </c>
      <c r="M15" s="300"/>
      <c r="N15" s="27">
        <v>1470</v>
      </c>
      <c r="O15" s="300"/>
      <c r="P15" s="27">
        <v>1387</v>
      </c>
      <c r="Q15" s="300"/>
      <c r="R15" s="22" t="s">
        <v>1</v>
      </c>
    </row>
    <row r="16" spans="2:18" ht="18.75">
      <c r="B16" s="21" t="s">
        <v>49</v>
      </c>
      <c r="C16" s="24" t="s">
        <v>21</v>
      </c>
      <c r="D16" s="26">
        <v>1471</v>
      </c>
      <c r="E16" s="299"/>
      <c r="F16" s="26">
        <v>1472</v>
      </c>
      <c r="G16" s="299"/>
      <c r="H16" s="26">
        <v>1765</v>
      </c>
      <c r="I16" s="299"/>
      <c r="J16" s="26">
        <v>1766</v>
      </c>
      <c r="K16" s="299"/>
      <c r="L16" s="26">
        <v>1473</v>
      </c>
      <c r="M16" s="299"/>
      <c r="N16" s="26">
        <v>1474</v>
      </c>
      <c r="O16" s="299"/>
      <c r="P16" s="26">
        <v>1388</v>
      </c>
      <c r="Q16" s="299"/>
      <c r="R16" s="24" t="s">
        <v>2</v>
      </c>
    </row>
    <row r="17" spans="2:18" ht="18.75">
      <c r="B17" s="21" t="s">
        <v>414</v>
      </c>
      <c r="C17" s="223" t="s">
        <v>21</v>
      </c>
      <c r="D17" s="26">
        <v>1475</v>
      </c>
      <c r="E17" s="299"/>
      <c r="F17" s="26">
        <v>1476</v>
      </c>
      <c r="G17" s="299"/>
      <c r="H17" s="26">
        <v>1767</v>
      </c>
      <c r="I17" s="299"/>
      <c r="J17" s="26">
        <v>1768</v>
      </c>
      <c r="K17" s="299"/>
      <c r="L17" s="26">
        <v>1477</v>
      </c>
      <c r="M17" s="299"/>
      <c r="N17" s="26">
        <v>1478</v>
      </c>
      <c r="O17" s="299"/>
      <c r="P17" s="26">
        <v>1389</v>
      </c>
      <c r="Q17" s="299"/>
      <c r="R17" s="24" t="s">
        <v>2</v>
      </c>
    </row>
    <row r="18" spans="2:18" ht="32.25" thickBot="1">
      <c r="B18" s="39" t="s">
        <v>415</v>
      </c>
      <c r="C18" s="222" t="s">
        <v>21</v>
      </c>
      <c r="D18" s="30">
        <v>1480</v>
      </c>
      <c r="E18" s="301"/>
      <c r="F18" s="30">
        <v>1481</v>
      </c>
      <c r="G18" s="301"/>
      <c r="H18" s="30">
        <v>1769</v>
      </c>
      <c r="I18" s="301"/>
      <c r="J18" s="30">
        <v>1770</v>
      </c>
      <c r="K18" s="301"/>
      <c r="L18" s="30">
        <v>1482</v>
      </c>
      <c r="M18" s="301"/>
      <c r="N18" s="30">
        <v>1483</v>
      </c>
      <c r="O18" s="301"/>
      <c r="P18" s="30">
        <v>1390</v>
      </c>
      <c r="Q18" s="301"/>
      <c r="R18" s="29" t="s">
        <v>2</v>
      </c>
    </row>
    <row r="19" spans="2:18" ht="21">
      <c r="B19" s="31" t="s">
        <v>50</v>
      </c>
      <c r="C19" s="32" t="s">
        <v>12</v>
      </c>
      <c r="D19" s="33">
        <v>1484</v>
      </c>
      <c r="E19" s="302">
        <f>MAX(+E8-E9-E10+E11-E12-E13+E14+E15-E16-E17-E18,0)</f>
        <v>100000</v>
      </c>
      <c r="F19" s="33">
        <v>1485</v>
      </c>
      <c r="G19" s="304">
        <f>MAX(+G8-G9-G10+G11-G12-G13+G14+G15-G16-G17-G18,0)</f>
        <v>0</v>
      </c>
      <c r="H19" s="33">
        <v>1771</v>
      </c>
      <c r="I19" s="302">
        <f>+I8-I9-I10+I11-I12-I13+I14+I15-I16-I17-I18</f>
        <v>0</v>
      </c>
      <c r="J19" s="33">
        <v>1772</v>
      </c>
      <c r="K19" s="304">
        <f>MAX(+K8-K9-K10+K11-K12-K13+K14+K15-K16-K17-K18,0)</f>
        <v>0</v>
      </c>
      <c r="L19" s="33">
        <v>1486</v>
      </c>
      <c r="M19" s="304">
        <f>MAX(+M8-M9-M10+M11-M12-M13+M14+M15-M16-M17-M18,0)</f>
        <v>0</v>
      </c>
      <c r="N19" s="33">
        <v>1487</v>
      </c>
      <c r="O19" s="304">
        <f>MAX(+O8-O9-O10+O11-O12-O13+O14+O15-O16-O17-O18,0)</f>
        <v>0</v>
      </c>
      <c r="P19" s="33">
        <v>1391</v>
      </c>
      <c r="Q19" s="304">
        <f>MAX(+Q8-Q9-Q10+Q11-Q12-Q13+Q14+Q15-Q16-Q17-Q18,0)</f>
        <v>0</v>
      </c>
      <c r="R19" s="32" t="s">
        <v>12</v>
      </c>
    </row>
    <row r="20" spans="2:18" ht="21.75" thickBot="1">
      <c r="B20" s="34" t="s">
        <v>51</v>
      </c>
      <c r="C20" s="35" t="s">
        <v>12</v>
      </c>
      <c r="D20" s="36"/>
      <c r="E20" s="303"/>
      <c r="F20" s="37">
        <v>1489</v>
      </c>
      <c r="G20" s="305">
        <f>MIN(+G8-G9-G10+G11-G12-G13+G14+G15-G16-G17-G18,0)*-1</f>
        <v>0</v>
      </c>
      <c r="H20" s="36"/>
      <c r="I20" s="36"/>
      <c r="J20" s="37">
        <v>1773</v>
      </c>
      <c r="K20" s="305">
        <f>MIN(+K8-K9-K10+K11-K12-K13+K14+K15-K16-K17-K18,0)*-1</f>
        <v>0</v>
      </c>
      <c r="L20" s="37">
        <v>1490</v>
      </c>
      <c r="M20" s="305">
        <f>MIN(+M8-M9-M10+M11-M12-M13+M14+M15-M16-M17-M18,0)*-1</f>
        <v>0</v>
      </c>
      <c r="N20" s="37">
        <v>1491</v>
      </c>
      <c r="O20" s="305">
        <f>MIN(+O8-O9-O10+O11-O12-O13+O14+O15-O16-O17-O18,0)*-1</f>
        <v>0</v>
      </c>
      <c r="P20" s="36"/>
      <c r="Q20" s="303"/>
      <c r="R20" s="35" t="s">
        <v>12</v>
      </c>
    </row>
    <row r="22" spans="2:18">
      <c r="B22" s="200"/>
    </row>
  </sheetData>
  <mergeCells count="10">
    <mergeCell ref="B5:C7"/>
    <mergeCell ref="D5:E7"/>
    <mergeCell ref="F5:O5"/>
    <mergeCell ref="P5:Q7"/>
    <mergeCell ref="F6:K6"/>
    <mergeCell ref="L6:M7"/>
    <mergeCell ref="N6:O7"/>
    <mergeCell ref="F7:G7"/>
    <mergeCell ref="H7:I7"/>
    <mergeCell ref="J7:K7"/>
  </mergeCells>
  <pageMargins left="0.47" right="0.63" top="0.74803149606299213" bottom="0.74803149606299213" header="0.31496062992125984" footer="0.31496062992125984"/>
  <pageSetup paperSize="5" scale="6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A225-1001-4F2B-A564-7B4ED01EC7BC}">
  <sheetPr codeName="Hoja111">
    <pageSetUpPr fitToPage="1"/>
  </sheetPr>
  <dimension ref="B1:T23"/>
  <sheetViews>
    <sheetView showGridLines="0" showRowColHeaders="0" zoomScale="85" zoomScaleNormal="85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B5" sqref="B5:C7"/>
    </sheetView>
  </sheetViews>
  <sheetFormatPr baseColWidth="10" defaultColWidth="9.140625" defaultRowHeight="15.75"/>
  <cols>
    <col min="1" max="1" width="3.5703125" style="44" customWidth="1"/>
    <col min="2" max="2" width="59.5703125" style="44" customWidth="1"/>
    <col min="3" max="3" width="4.5703125" style="44" customWidth="1"/>
    <col min="4" max="4" width="9.140625" style="44"/>
    <col min="5" max="5" width="15.5703125" style="44" customWidth="1"/>
    <col min="6" max="6" width="9.140625" style="44"/>
    <col min="7" max="7" width="15.5703125" style="44" customWidth="1"/>
    <col min="8" max="8" width="9.140625" style="44"/>
    <col min="9" max="9" width="15.5703125" style="44" customWidth="1"/>
    <col min="10" max="10" width="9.140625" style="44"/>
    <col min="11" max="11" width="15.5703125" style="44" customWidth="1"/>
    <col min="12" max="12" width="9.140625" style="44"/>
    <col min="13" max="13" width="15.5703125" style="44" customWidth="1"/>
    <col min="14" max="14" width="9.140625" style="44"/>
    <col min="15" max="15" width="15.5703125" style="44" customWidth="1"/>
    <col min="16" max="16" width="9.140625" style="44"/>
    <col min="17" max="17" width="15.5703125" style="44" customWidth="1"/>
    <col min="18" max="18" width="9.140625" style="44"/>
    <col min="19" max="19" width="15.5703125" style="44" customWidth="1"/>
    <col min="20" max="20" width="4.5703125" style="44" customWidth="1"/>
    <col min="21" max="16384" width="9.140625" style="44"/>
  </cols>
  <sheetData>
    <row r="1" spans="2:20" s="219" customFormat="1">
      <c r="B1" s="44"/>
      <c r="C1" s="44"/>
      <c r="D1" s="44"/>
      <c r="E1" s="44"/>
      <c r="F1" s="44"/>
    </row>
    <row r="2" spans="2:20" s="219" customFormat="1">
      <c r="B2" s="177"/>
      <c r="C2" s="182"/>
      <c r="E2" s="44"/>
      <c r="F2" s="44"/>
    </row>
    <row r="3" spans="2:20" s="219" customFormat="1">
      <c r="B3" s="44"/>
      <c r="C3" s="44"/>
      <c r="D3" s="44"/>
      <c r="E3" s="44"/>
      <c r="F3" s="44"/>
    </row>
    <row r="4" spans="2:20" s="219" customFormat="1" ht="12.75" customHeight="1" thickBo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2:20" s="1" customFormat="1" ht="22.5" customHeight="1" thickBot="1">
      <c r="B5" s="1119" t="s">
        <v>416</v>
      </c>
      <c r="C5" s="1121"/>
      <c r="D5" s="1120" t="s">
        <v>52</v>
      </c>
      <c r="E5" s="1120"/>
      <c r="F5" s="1120"/>
      <c r="G5" s="1120"/>
      <c r="H5" s="1120"/>
      <c r="I5" s="1120"/>
      <c r="J5" s="1120"/>
      <c r="K5" s="1120"/>
      <c r="L5" s="1018"/>
      <c r="M5" s="1018"/>
      <c r="N5" s="1017" t="s">
        <v>53</v>
      </c>
      <c r="O5" s="1018"/>
      <c r="P5" s="1018"/>
      <c r="Q5" s="1018"/>
      <c r="R5" s="1018"/>
      <c r="S5" s="1018"/>
      <c r="T5" s="523"/>
    </row>
    <row r="6" spans="2:20" s="1" customFormat="1" ht="27" customHeight="1">
      <c r="B6" s="1130"/>
      <c r="C6" s="1131"/>
      <c r="D6" s="1147" t="s">
        <v>54</v>
      </c>
      <c r="E6" s="1148"/>
      <c r="F6" s="1148"/>
      <c r="G6" s="1148"/>
      <c r="H6" s="1148" t="s">
        <v>55</v>
      </c>
      <c r="I6" s="1148"/>
      <c r="J6" s="1148"/>
      <c r="K6" s="1148"/>
      <c r="L6" s="1149" t="s">
        <v>56</v>
      </c>
      <c r="M6" s="1150"/>
      <c r="N6" s="1151" t="s">
        <v>57</v>
      </c>
      <c r="O6" s="1152"/>
      <c r="P6" s="1149" t="s">
        <v>58</v>
      </c>
      <c r="Q6" s="1152"/>
      <c r="R6" s="1149" t="s">
        <v>56</v>
      </c>
      <c r="S6" s="1150"/>
      <c r="T6" s="524"/>
    </row>
    <row r="7" spans="2:20" s="1" customFormat="1" ht="29.25" customHeight="1" thickBot="1">
      <c r="B7" s="1130"/>
      <c r="C7" s="1131"/>
      <c r="D7" s="1155" t="s">
        <v>57</v>
      </c>
      <c r="E7" s="1156"/>
      <c r="F7" s="1157" t="s">
        <v>58</v>
      </c>
      <c r="G7" s="1156"/>
      <c r="H7" s="1155" t="s">
        <v>57</v>
      </c>
      <c r="I7" s="1156"/>
      <c r="J7" s="1157" t="s">
        <v>58</v>
      </c>
      <c r="K7" s="1156"/>
      <c r="L7" s="1143"/>
      <c r="M7" s="1144"/>
      <c r="N7" s="1153"/>
      <c r="O7" s="1154"/>
      <c r="P7" s="1143"/>
      <c r="Q7" s="1154"/>
      <c r="R7" s="1143"/>
      <c r="S7" s="1144"/>
      <c r="T7" s="524"/>
    </row>
    <row r="8" spans="2:20" ht="18.75">
      <c r="B8" s="226" t="s">
        <v>59</v>
      </c>
      <c r="C8" s="40" t="s">
        <v>1</v>
      </c>
      <c r="D8" s="23">
        <v>1495</v>
      </c>
      <c r="E8" s="307"/>
      <c r="F8" s="23">
        <v>1496</v>
      </c>
      <c r="G8" s="307"/>
      <c r="H8" s="23">
        <v>1497</v>
      </c>
      <c r="I8" s="307"/>
      <c r="J8" s="23">
        <v>1498</v>
      </c>
      <c r="K8" s="307"/>
      <c r="L8" s="23">
        <v>1499</v>
      </c>
      <c r="M8" s="307"/>
      <c r="N8" s="23">
        <v>1501</v>
      </c>
      <c r="O8" s="307"/>
      <c r="P8" s="23">
        <v>1502</v>
      </c>
      <c r="Q8" s="307"/>
      <c r="R8" s="23">
        <v>1503</v>
      </c>
      <c r="S8" s="307"/>
      <c r="T8" s="40" t="s">
        <v>1</v>
      </c>
    </row>
    <row r="9" spans="2:20" ht="18.75">
      <c r="B9" s="228" t="s">
        <v>412</v>
      </c>
      <c r="C9" s="24" t="s">
        <v>21</v>
      </c>
      <c r="D9" s="26">
        <v>1655</v>
      </c>
      <c r="E9" s="310"/>
      <c r="F9" s="26">
        <v>1656</v>
      </c>
      <c r="G9" s="310"/>
      <c r="H9" s="26">
        <v>1504</v>
      </c>
      <c r="I9" s="310"/>
      <c r="J9" s="26">
        <v>1505</v>
      </c>
      <c r="K9" s="310"/>
      <c r="L9" s="42"/>
      <c r="M9" s="308"/>
      <c r="N9" s="42"/>
      <c r="O9" s="308"/>
      <c r="P9" s="42"/>
      <c r="Q9" s="308"/>
      <c r="R9" s="42"/>
      <c r="S9" s="308"/>
      <c r="T9" s="24" t="s">
        <v>21</v>
      </c>
    </row>
    <row r="10" spans="2:20" ht="18.75">
      <c r="B10" s="228" t="s">
        <v>413</v>
      </c>
      <c r="C10" s="24" t="s">
        <v>21</v>
      </c>
      <c r="D10" s="42"/>
      <c r="E10" s="42"/>
      <c r="F10" s="42"/>
      <c r="G10" s="42"/>
      <c r="H10" s="42"/>
      <c r="I10" s="308"/>
      <c r="J10" s="42"/>
      <c r="K10" s="308"/>
      <c r="L10" s="42"/>
      <c r="M10" s="308"/>
      <c r="N10" s="26">
        <v>1506</v>
      </c>
      <c r="O10" s="310"/>
      <c r="P10" s="26">
        <v>1507</v>
      </c>
      <c r="Q10" s="310"/>
      <c r="R10" s="42"/>
      <c r="S10" s="308"/>
      <c r="T10" s="24" t="s">
        <v>21</v>
      </c>
    </row>
    <row r="11" spans="2:20" ht="18.75">
      <c r="B11" s="228" t="s">
        <v>6</v>
      </c>
      <c r="C11" s="41" t="s">
        <v>1</v>
      </c>
      <c r="D11" s="23">
        <v>1590</v>
      </c>
      <c r="E11" s="309"/>
      <c r="F11" s="23">
        <v>1436</v>
      </c>
      <c r="G11" s="309"/>
      <c r="H11" s="23">
        <v>1437</v>
      </c>
      <c r="I11" s="309"/>
      <c r="J11" s="23">
        <v>1438</v>
      </c>
      <c r="K11" s="309"/>
      <c r="L11" s="23">
        <v>1439</v>
      </c>
      <c r="M11" s="309"/>
      <c r="N11" s="23">
        <v>1441</v>
      </c>
      <c r="O11" s="309"/>
      <c r="P11" s="23">
        <v>1442</v>
      </c>
      <c r="Q11" s="309"/>
      <c r="R11" s="23">
        <v>1443</v>
      </c>
      <c r="S11" s="309"/>
      <c r="T11" s="41" t="s">
        <v>1</v>
      </c>
    </row>
    <row r="12" spans="2:20" ht="18.75">
      <c r="B12" s="228" t="s">
        <v>7</v>
      </c>
      <c r="C12" s="24" t="s">
        <v>21</v>
      </c>
      <c r="D12" s="26">
        <v>1444</v>
      </c>
      <c r="E12" s="310"/>
      <c r="F12" s="26">
        <v>1447</v>
      </c>
      <c r="G12" s="310"/>
      <c r="H12" s="26">
        <v>1448</v>
      </c>
      <c r="I12" s="310"/>
      <c r="J12" s="26">
        <v>1449</v>
      </c>
      <c r="K12" s="310"/>
      <c r="L12" s="26">
        <v>1508</v>
      </c>
      <c r="M12" s="310"/>
      <c r="N12" s="26">
        <v>1509</v>
      </c>
      <c r="O12" s="310"/>
      <c r="P12" s="26">
        <v>1510</v>
      </c>
      <c r="Q12" s="310"/>
      <c r="R12" s="26">
        <v>1511</v>
      </c>
      <c r="S12" s="310"/>
      <c r="T12" s="24" t="s">
        <v>21</v>
      </c>
    </row>
    <row r="13" spans="2:20" ht="18.75">
      <c r="B13" s="228" t="s">
        <v>417</v>
      </c>
      <c r="C13" s="41" t="s">
        <v>1</v>
      </c>
      <c r="D13" s="23">
        <v>1512</v>
      </c>
      <c r="E13" s="309"/>
      <c r="F13" s="23">
        <v>1513</v>
      </c>
      <c r="G13" s="309"/>
      <c r="H13" s="23"/>
      <c r="I13" s="309"/>
      <c r="J13" s="23"/>
      <c r="K13" s="309"/>
      <c r="L13" s="23">
        <v>1514</v>
      </c>
      <c r="M13" s="309"/>
      <c r="N13" s="42"/>
      <c r="O13" s="308"/>
      <c r="P13" s="42"/>
      <c r="Q13" s="308"/>
      <c r="R13" s="42"/>
      <c r="S13" s="308"/>
      <c r="T13" s="41" t="s">
        <v>1</v>
      </c>
    </row>
    <row r="14" spans="2:20" ht="18.75">
      <c r="B14" s="228" t="s">
        <v>418</v>
      </c>
      <c r="C14" s="41" t="s">
        <v>1</v>
      </c>
      <c r="D14" s="23">
        <v>1515</v>
      </c>
      <c r="E14" s="309"/>
      <c r="F14" s="23">
        <v>1516</v>
      </c>
      <c r="G14" s="309"/>
      <c r="H14" s="23">
        <v>1517</v>
      </c>
      <c r="I14" s="309"/>
      <c r="J14" s="23">
        <v>1518</v>
      </c>
      <c r="K14" s="309"/>
      <c r="L14" s="23">
        <v>1519</v>
      </c>
      <c r="M14" s="309"/>
      <c r="N14" s="23">
        <v>1520</v>
      </c>
      <c r="O14" s="309"/>
      <c r="P14" s="23">
        <v>1521</v>
      </c>
      <c r="Q14" s="309"/>
      <c r="R14" s="23">
        <v>1522</v>
      </c>
      <c r="S14" s="309"/>
      <c r="T14" s="41" t="s">
        <v>1</v>
      </c>
    </row>
    <row r="15" spans="2:20" ht="18.75">
      <c r="B15" s="228" t="s">
        <v>48</v>
      </c>
      <c r="C15" s="41" t="s">
        <v>1</v>
      </c>
      <c r="D15" s="23">
        <v>1523</v>
      </c>
      <c r="E15" s="309"/>
      <c r="F15" s="23">
        <v>1524</v>
      </c>
      <c r="G15" s="309"/>
      <c r="H15" s="23">
        <v>1525</v>
      </c>
      <c r="I15" s="309"/>
      <c r="J15" s="23">
        <v>1526</v>
      </c>
      <c r="K15" s="309"/>
      <c r="L15" s="23">
        <v>1527</v>
      </c>
      <c r="M15" s="309"/>
      <c r="N15" s="23">
        <v>1528</v>
      </c>
      <c r="O15" s="309"/>
      <c r="P15" s="23">
        <v>1529</v>
      </c>
      <c r="Q15" s="309"/>
      <c r="R15" s="23">
        <v>1530</v>
      </c>
      <c r="S15" s="309"/>
      <c r="T15" s="41" t="s">
        <v>1</v>
      </c>
    </row>
    <row r="16" spans="2:20" ht="18.75">
      <c r="B16" s="228" t="s">
        <v>49</v>
      </c>
      <c r="C16" s="24" t="s">
        <v>21</v>
      </c>
      <c r="D16" s="26">
        <v>1531</v>
      </c>
      <c r="E16" s="310"/>
      <c r="F16" s="26">
        <v>1532</v>
      </c>
      <c r="G16" s="310"/>
      <c r="H16" s="26">
        <v>1533</v>
      </c>
      <c r="I16" s="310"/>
      <c r="J16" s="26">
        <v>1534</v>
      </c>
      <c r="K16" s="310"/>
      <c r="L16" s="26">
        <v>1535</v>
      </c>
      <c r="M16" s="310"/>
      <c r="N16" s="26">
        <v>1536</v>
      </c>
      <c r="O16" s="310"/>
      <c r="P16" s="26">
        <v>1537</v>
      </c>
      <c r="Q16" s="310"/>
      <c r="R16" s="26">
        <v>1538</v>
      </c>
      <c r="S16" s="310"/>
      <c r="T16" s="24" t="s">
        <v>21</v>
      </c>
    </row>
    <row r="17" spans="2:20" ht="31.5">
      <c r="B17" s="228" t="s">
        <v>419</v>
      </c>
      <c r="C17" s="24" t="s">
        <v>21</v>
      </c>
      <c r="D17" s="26">
        <v>1539</v>
      </c>
      <c r="E17" s="310"/>
      <c r="F17" s="26">
        <v>1540</v>
      </c>
      <c r="G17" s="312"/>
      <c r="H17" s="26">
        <v>1541</v>
      </c>
      <c r="I17" s="310"/>
      <c r="J17" s="26">
        <v>1542</v>
      </c>
      <c r="K17" s="310"/>
      <c r="L17" s="26">
        <v>1543</v>
      </c>
      <c r="M17" s="310"/>
      <c r="N17" s="26">
        <v>1544</v>
      </c>
      <c r="O17" s="310"/>
      <c r="P17" s="26">
        <v>1547</v>
      </c>
      <c r="Q17" s="310"/>
      <c r="R17" s="26">
        <v>1548</v>
      </c>
      <c r="S17" s="310"/>
      <c r="T17" s="24" t="s">
        <v>21</v>
      </c>
    </row>
    <row r="18" spans="2:20" ht="31.5">
      <c r="B18" s="228" t="s">
        <v>420</v>
      </c>
      <c r="C18" s="24" t="s">
        <v>21</v>
      </c>
      <c r="D18" s="26">
        <v>1549</v>
      </c>
      <c r="E18" s="310"/>
      <c r="F18" s="26">
        <v>1550</v>
      </c>
      <c r="G18" s="310"/>
      <c r="H18" s="26">
        <v>1551</v>
      </c>
      <c r="I18" s="310"/>
      <c r="J18" s="26">
        <v>1552</v>
      </c>
      <c r="K18" s="310"/>
      <c r="L18" s="26">
        <v>1553</v>
      </c>
      <c r="M18" s="310"/>
      <c r="N18" s="26">
        <v>1554</v>
      </c>
      <c r="O18" s="310"/>
      <c r="P18" s="26">
        <v>1555</v>
      </c>
      <c r="Q18" s="310"/>
      <c r="R18" s="26">
        <v>1556</v>
      </c>
      <c r="S18" s="310"/>
      <c r="T18" s="24" t="s">
        <v>21</v>
      </c>
    </row>
    <row r="19" spans="2:20" ht="32.25" thickBot="1">
      <c r="B19" s="227" t="s">
        <v>60</v>
      </c>
      <c r="C19" s="24" t="s">
        <v>21</v>
      </c>
      <c r="D19" s="26">
        <v>1557</v>
      </c>
      <c r="E19" s="310"/>
      <c r="F19" s="26">
        <v>1558</v>
      </c>
      <c r="G19" s="310"/>
      <c r="H19" s="26"/>
      <c r="I19" s="310"/>
      <c r="J19" s="26"/>
      <c r="K19" s="310"/>
      <c r="L19" s="26">
        <v>1559</v>
      </c>
      <c r="M19" s="310"/>
      <c r="N19" s="26">
        <v>1560</v>
      </c>
      <c r="O19" s="310"/>
      <c r="P19" s="26">
        <v>1561</v>
      </c>
      <c r="Q19" s="310"/>
      <c r="R19" s="26">
        <v>1562</v>
      </c>
      <c r="S19" s="310"/>
      <c r="T19" s="24" t="s">
        <v>21</v>
      </c>
    </row>
    <row r="20" spans="2:20" ht="21">
      <c r="B20" s="31" t="s">
        <v>50</v>
      </c>
      <c r="C20" s="32" t="s">
        <v>12</v>
      </c>
      <c r="D20" s="32">
        <v>1563</v>
      </c>
      <c r="E20" s="302">
        <f>MAX(+E8-E9-E10+E11-E12+E13+E14+E15-E16-E17-E18-E19,0)</f>
        <v>0</v>
      </c>
      <c r="F20" s="32">
        <v>1564</v>
      </c>
      <c r="G20" s="302">
        <f>MAX(+G8-G9-G10+G11-G12+G13+G14+G15-G16-G17-G18-G19,0)</f>
        <v>0</v>
      </c>
      <c r="H20" s="32">
        <v>1565</v>
      </c>
      <c r="I20" s="302">
        <f>MAX(+I8-I9-I10+I11-I12+I13+I14+I15-I16-I17-I18-I19,0)</f>
        <v>0</v>
      </c>
      <c r="J20" s="32">
        <v>1566</v>
      </c>
      <c r="K20" s="302">
        <f>MAX(+K8-K9-K10+K11-K12+K13+K14+K15-K16-K17-K18-K19,0)</f>
        <v>0</v>
      </c>
      <c r="L20" s="32">
        <v>1567</v>
      </c>
      <c r="M20" s="302">
        <f>MAX(+M8-M9-M10+M11-M12+M13+M14+M15-M16-M17-M18-M19,0)</f>
        <v>0</v>
      </c>
      <c r="N20" s="32">
        <v>1568</v>
      </c>
      <c r="O20" s="302">
        <f>MAX(+O8-O9-O10+O11-O12+O13+O14+O15-O16-O17-O18-O19,0)</f>
        <v>0</v>
      </c>
      <c r="P20" s="32">
        <v>1569</v>
      </c>
      <c r="Q20" s="302">
        <f>MAX(+Q8-Q9-Q10+Q11-Q12+Q13+Q14+Q15-Q16-Q17-Q18-Q19,0)</f>
        <v>0</v>
      </c>
      <c r="R20" s="32">
        <v>1570</v>
      </c>
      <c r="S20" s="302">
        <f>MAX(+S8-S9-S10+S11-S12+S13+S14+S15-S16-S17-S18-S19,0)</f>
        <v>0</v>
      </c>
      <c r="T20" s="32" t="s">
        <v>12</v>
      </c>
    </row>
    <row r="21" spans="2:20" ht="21.75" thickBot="1">
      <c r="B21" s="34" t="s">
        <v>421</v>
      </c>
      <c r="C21" s="35" t="s">
        <v>12</v>
      </c>
      <c r="D21" s="35">
        <v>1368</v>
      </c>
      <c r="E21" s="305">
        <f>MIN(+E8-E9-E10+E11-E12+E13+E14+E15-E16-E17-E18-E19,0)*-1</f>
        <v>0</v>
      </c>
      <c r="F21" s="35">
        <v>1371</v>
      </c>
      <c r="G21" s="305">
        <f>MIN(+G8-G9-G10+G11-G12+G13+G14+G15-G16-G17-G18-G19,0)*-1</f>
        <v>0</v>
      </c>
      <c r="H21" s="35">
        <v>1571</v>
      </c>
      <c r="I21" s="305">
        <f>MIN(+I8-I9-I10+I11-I12+I13+I14+I15-I16-I17-I18-I19,0)*-1</f>
        <v>0</v>
      </c>
      <c r="J21" s="35">
        <v>1572</v>
      </c>
      <c r="K21" s="305">
        <f>MIN(+K8-K9-K10+K11-K12+K13+K14+K15-K16-K17-K18-K19,0)*-1</f>
        <v>0</v>
      </c>
      <c r="L21" s="43"/>
      <c r="M21" s="43"/>
      <c r="N21" s="43"/>
      <c r="O21" s="43"/>
      <c r="P21" s="43"/>
      <c r="Q21" s="311"/>
      <c r="R21" s="43"/>
      <c r="S21" s="311"/>
      <c r="T21" s="35" t="s">
        <v>12</v>
      </c>
    </row>
    <row r="23" spans="2:20">
      <c r="B23" s="200"/>
    </row>
  </sheetData>
  <mergeCells count="13">
    <mergeCell ref="B5:C7"/>
    <mergeCell ref="D5:M5"/>
    <mergeCell ref="N5:S5"/>
    <mergeCell ref="D6:G6"/>
    <mergeCell ref="H6:K6"/>
    <mergeCell ref="L6:M7"/>
    <mergeCell ref="N6:O7"/>
    <mergeCell ref="P6:Q7"/>
    <mergeCell ref="R6:S7"/>
    <mergeCell ref="D7:E7"/>
    <mergeCell ref="F7:G7"/>
    <mergeCell ref="H7:I7"/>
    <mergeCell ref="J7:K7"/>
  </mergeCells>
  <pageMargins left="0.42" right="0.23" top="1.08" bottom="0.74803149606299213" header="0.31496062992125984" footer="0.31496062992125984"/>
  <pageSetup paperSize="5" scale="6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BFCD-08B5-4555-9A80-4E9B44B21891}">
  <sheetPr codeName="Hoja14"/>
  <dimension ref="B3:P37"/>
  <sheetViews>
    <sheetView showGridLines="0" showRowColHeaders="0" workbookViewId="0"/>
  </sheetViews>
  <sheetFormatPr baseColWidth="10" defaultRowHeight="15"/>
  <cols>
    <col min="2" max="2" width="8.7109375" customWidth="1"/>
    <col min="3" max="7" width="4.7109375" customWidth="1"/>
    <col min="8" max="8" width="9.140625" customWidth="1"/>
    <col min="9" max="9" width="17.28515625" customWidth="1"/>
    <col min="10" max="10" width="7.42578125" customWidth="1"/>
    <col min="11" max="11" width="8.5703125" customWidth="1"/>
    <col min="12" max="13" width="4.7109375" customWidth="1"/>
    <col min="14" max="14" width="7.28515625" customWidth="1"/>
    <col min="15" max="16" width="4.7109375" customWidth="1"/>
  </cols>
  <sheetData>
    <row r="3" spans="2:16" ht="15.75" thickBot="1"/>
    <row r="4" spans="2:16">
      <c r="B4" s="1168" t="s">
        <v>593</v>
      </c>
      <c r="C4" s="1169"/>
      <c r="D4" s="1169"/>
      <c r="E4" s="1169"/>
      <c r="F4" s="1169"/>
      <c r="G4" s="1169"/>
      <c r="H4" s="1169"/>
      <c r="I4" s="1169"/>
      <c r="J4" s="1169"/>
      <c r="K4" s="1169"/>
      <c r="L4" s="1169"/>
      <c r="M4" s="1169"/>
      <c r="N4" s="1169"/>
      <c r="O4" s="1169"/>
      <c r="P4" s="1170"/>
    </row>
    <row r="5" spans="2:16" ht="15.75" thickBot="1">
      <c r="B5" s="1171"/>
      <c r="C5" s="1172"/>
      <c r="D5" s="1172"/>
      <c r="E5" s="1172"/>
      <c r="F5" s="1172"/>
      <c r="G5" s="1172"/>
      <c r="H5" s="1172"/>
      <c r="I5" s="1172"/>
      <c r="J5" s="1172"/>
      <c r="K5" s="1172"/>
      <c r="L5" s="1172"/>
      <c r="M5" s="1172"/>
      <c r="N5" s="1172"/>
      <c r="O5" s="1172"/>
      <c r="P5" s="1173"/>
    </row>
    <row r="6" spans="2:16" ht="15.75" thickBot="1">
      <c r="B6" s="506"/>
      <c r="C6" s="507"/>
      <c r="D6" s="507"/>
      <c r="E6" s="507"/>
      <c r="F6" s="507"/>
      <c r="G6" s="507"/>
      <c r="H6" s="507"/>
      <c r="I6" s="507"/>
      <c r="J6" s="506"/>
      <c r="K6" s="1174" t="s">
        <v>360</v>
      </c>
      <c r="L6" s="1175"/>
      <c r="M6" s="1175"/>
      <c r="N6" s="1175"/>
      <c r="O6" s="1176"/>
      <c r="P6" s="508"/>
    </row>
    <row r="7" spans="2:16" ht="24.95" customHeight="1">
      <c r="B7" s="1177" t="s">
        <v>361</v>
      </c>
      <c r="C7" s="1178"/>
      <c r="D7" s="1178"/>
      <c r="E7" s="1178"/>
      <c r="F7" s="1178"/>
      <c r="G7" s="1178"/>
      <c r="H7" s="1178"/>
      <c r="I7" s="1178"/>
      <c r="J7" s="527">
        <v>1600</v>
      </c>
      <c r="K7" s="1179"/>
      <c r="L7" s="1179"/>
      <c r="M7" s="1179"/>
      <c r="N7" s="1179"/>
      <c r="O7" s="1179"/>
      <c r="P7" s="500" t="s">
        <v>1</v>
      </c>
    </row>
    <row r="8" spans="2:16" ht="24.95" customHeight="1">
      <c r="B8" s="1180" t="s">
        <v>444</v>
      </c>
      <c r="C8" s="1181"/>
      <c r="D8" s="1181"/>
      <c r="E8" s="1181"/>
      <c r="F8" s="1181"/>
      <c r="G8" s="1181"/>
      <c r="H8" s="1181"/>
      <c r="I8" s="1181"/>
      <c r="J8" s="528">
        <v>1601</v>
      </c>
      <c r="K8" s="1182"/>
      <c r="L8" s="1182"/>
      <c r="M8" s="1182"/>
      <c r="N8" s="1182"/>
      <c r="O8" s="1182"/>
      <c r="P8" s="509" t="s">
        <v>1</v>
      </c>
    </row>
    <row r="9" spans="2:16" ht="24.95" customHeight="1">
      <c r="B9" s="1180" t="s">
        <v>594</v>
      </c>
      <c r="C9" s="1181"/>
      <c r="D9" s="1181"/>
      <c r="E9" s="1181"/>
      <c r="F9" s="1181"/>
      <c r="G9" s="1181"/>
      <c r="H9" s="1181"/>
      <c r="I9" s="1181"/>
      <c r="J9" s="528">
        <v>1602</v>
      </c>
      <c r="K9" s="1182"/>
      <c r="L9" s="1182"/>
      <c r="M9" s="1182"/>
      <c r="N9" s="1182"/>
      <c r="O9" s="1182"/>
      <c r="P9" s="509" t="s">
        <v>1</v>
      </c>
    </row>
    <row r="10" spans="2:16" ht="24.95" customHeight="1">
      <c r="B10" s="1183" t="s">
        <v>595</v>
      </c>
      <c r="C10" s="1184"/>
      <c r="D10" s="1184"/>
      <c r="E10" s="1184"/>
      <c r="F10" s="1184"/>
      <c r="G10" s="1184"/>
      <c r="H10" s="1184"/>
      <c r="I10" s="1184"/>
      <c r="J10" s="528">
        <v>1603</v>
      </c>
      <c r="K10" s="1182"/>
      <c r="L10" s="1182"/>
      <c r="M10" s="1182"/>
      <c r="N10" s="1182"/>
      <c r="O10" s="1182"/>
      <c r="P10" s="509" t="s">
        <v>1</v>
      </c>
    </row>
    <row r="11" spans="2:16" ht="24.95" customHeight="1">
      <c r="B11" s="1183" t="s">
        <v>596</v>
      </c>
      <c r="C11" s="1184"/>
      <c r="D11" s="1184"/>
      <c r="E11" s="1184"/>
      <c r="F11" s="1184"/>
      <c r="G11" s="1184"/>
      <c r="H11" s="1184"/>
      <c r="I11" s="1184"/>
      <c r="J11" s="528">
        <v>1604</v>
      </c>
      <c r="K11" s="1182"/>
      <c r="L11" s="1182"/>
      <c r="M11" s="1182"/>
      <c r="N11" s="1182"/>
      <c r="O11" s="1182"/>
      <c r="P11" s="502" t="s">
        <v>1</v>
      </c>
    </row>
    <row r="12" spans="2:16" ht="24.95" customHeight="1">
      <c r="B12" s="1183" t="s">
        <v>597</v>
      </c>
      <c r="C12" s="1184"/>
      <c r="D12" s="1184"/>
      <c r="E12" s="1184"/>
      <c r="F12" s="1184"/>
      <c r="G12" s="1184"/>
      <c r="H12" s="1184"/>
      <c r="I12" s="1184"/>
      <c r="J12" s="528">
        <v>1605</v>
      </c>
      <c r="K12" s="1182"/>
      <c r="L12" s="1182"/>
      <c r="M12" s="1182"/>
      <c r="N12" s="1182"/>
      <c r="O12" s="1182"/>
      <c r="P12" s="502" t="s">
        <v>1</v>
      </c>
    </row>
    <row r="13" spans="2:16" ht="24.95" customHeight="1">
      <c r="B13" s="1183" t="s">
        <v>365</v>
      </c>
      <c r="C13" s="1184"/>
      <c r="D13" s="1184"/>
      <c r="E13" s="1184"/>
      <c r="F13" s="1184"/>
      <c r="G13" s="1184"/>
      <c r="H13" s="1184"/>
      <c r="I13" s="1184"/>
      <c r="J13" s="528">
        <v>1606</v>
      </c>
      <c r="K13" s="1182"/>
      <c r="L13" s="1182"/>
      <c r="M13" s="1182"/>
      <c r="N13" s="1182"/>
      <c r="O13" s="1182"/>
      <c r="P13" s="502" t="s">
        <v>1</v>
      </c>
    </row>
    <row r="14" spans="2:16" ht="24.95" customHeight="1">
      <c r="B14" s="1180" t="s">
        <v>13</v>
      </c>
      <c r="C14" s="1181"/>
      <c r="D14" s="1181"/>
      <c r="E14" s="1181"/>
      <c r="F14" s="1181"/>
      <c r="G14" s="1181"/>
      <c r="H14" s="1181"/>
      <c r="I14" s="1181"/>
      <c r="J14" s="528">
        <v>1607</v>
      </c>
      <c r="K14" s="1182"/>
      <c r="L14" s="1182"/>
      <c r="M14" s="1182"/>
      <c r="N14" s="1182"/>
      <c r="O14" s="1182"/>
      <c r="P14" s="502" t="s">
        <v>1</v>
      </c>
    </row>
    <row r="15" spans="2:16" ht="24.95" customHeight="1">
      <c r="B15" s="1183" t="s">
        <v>366</v>
      </c>
      <c r="C15" s="1184"/>
      <c r="D15" s="1184"/>
      <c r="E15" s="1184"/>
      <c r="F15" s="1184"/>
      <c r="G15" s="1184"/>
      <c r="H15" s="1184"/>
      <c r="I15" s="1184"/>
      <c r="J15" s="528">
        <v>1608</v>
      </c>
      <c r="K15" s="1182"/>
      <c r="L15" s="1182"/>
      <c r="M15" s="1182"/>
      <c r="N15" s="1182"/>
      <c r="O15" s="1182"/>
      <c r="P15" s="502" t="s">
        <v>1</v>
      </c>
    </row>
    <row r="16" spans="2:16" ht="24.95" customHeight="1" thickBot="1">
      <c r="B16" s="1185" t="s">
        <v>598</v>
      </c>
      <c r="C16" s="1186"/>
      <c r="D16" s="1186"/>
      <c r="E16" s="1186"/>
      <c r="F16" s="1186"/>
      <c r="G16" s="1186"/>
      <c r="H16" s="1186"/>
      <c r="I16" s="1186"/>
      <c r="J16" s="529">
        <v>1609</v>
      </c>
      <c r="K16" s="1187"/>
      <c r="L16" s="1187"/>
      <c r="M16" s="1187"/>
      <c r="N16" s="1187"/>
      <c r="O16" s="1187"/>
      <c r="P16" s="510" t="s">
        <v>1</v>
      </c>
    </row>
    <row r="17" spans="2:16" ht="24.95" customHeight="1" thickBot="1">
      <c r="B17" s="1188" t="s">
        <v>599</v>
      </c>
      <c r="C17" s="1189"/>
      <c r="D17" s="1189"/>
      <c r="E17" s="1189"/>
      <c r="F17" s="1189"/>
      <c r="G17" s="1189"/>
      <c r="H17" s="1189"/>
      <c r="I17" s="1189"/>
      <c r="J17" s="530">
        <v>1610</v>
      </c>
      <c r="K17" s="1190">
        <f>SUM(K7:O16)</f>
        <v>0</v>
      </c>
      <c r="L17" s="1190"/>
      <c r="M17" s="1190"/>
      <c r="N17" s="1190"/>
      <c r="O17" s="1190"/>
      <c r="P17" s="511" t="s">
        <v>12</v>
      </c>
    </row>
    <row r="18" spans="2:16" ht="24.95" customHeight="1">
      <c r="B18" s="1191" t="s">
        <v>600</v>
      </c>
      <c r="C18" s="1192"/>
      <c r="D18" s="1192"/>
      <c r="E18" s="1192"/>
      <c r="F18" s="1192"/>
      <c r="G18" s="1192"/>
      <c r="H18" s="1192"/>
      <c r="I18" s="1192"/>
      <c r="J18" s="527">
        <v>1611</v>
      </c>
      <c r="K18" s="1179"/>
      <c r="L18" s="1179"/>
      <c r="M18" s="1179"/>
      <c r="N18" s="1179"/>
      <c r="O18" s="1179"/>
      <c r="P18" s="512" t="s">
        <v>21</v>
      </c>
    </row>
    <row r="19" spans="2:16" ht="24.95" customHeight="1">
      <c r="B19" s="1183" t="s">
        <v>601</v>
      </c>
      <c r="C19" s="1184"/>
      <c r="D19" s="1184"/>
      <c r="E19" s="1184"/>
      <c r="F19" s="1184"/>
      <c r="G19" s="1184"/>
      <c r="H19" s="1184"/>
      <c r="I19" s="1184"/>
      <c r="J19" s="528">
        <v>1612</v>
      </c>
      <c r="K19" s="1182"/>
      <c r="L19" s="1182"/>
      <c r="M19" s="1182"/>
      <c r="N19" s="1182"/>
      <c r="O19" s="1182"/>
      <c r="P19" s="503" t="s">
        <v>21</v>
      </c>
    </row>
    <row r="20" spans="2:16" ht="24.95" customHeight="1">
      <c r="B20" s="1183" t="s">
        <v>371</v>
      </c>
      <c r="C20" s="1184"/>
      <c r="D20" s="1184"/>
      <c r="E20" s="1184"/>
      <c r="F20" s="1184"/>
      <c r="G20" s="1184"/>
      <c r="H20" s="1184"/>
      <c r="I20" s="1184"/>
      <c r="J20" s="528">
        <v>1613</v>
      </c>
      <c r="K20" s="1182"/>
      <c r="L20" s="1182"/>
      <c r="M20" s="1182"/>
      <c r="N20" s="1182"/>
      <c r="O20" s="1182"/>
      <c r="P20" s="503" t="s">
        <v>21</v>
      </c>
    </row>
    <row r="21" spans="2:16" ht="24.95" customHeight="1">
      <c r="B21" s="1180" t="s">
        <v>372</v>
      </c>
      <c r="C21" s="1181"/>
      <c r="D21" s="1181"/>
      <c r="E21" s="1181"/>
      <c r="F21" s="1181"/>
      <c r="G21" s="1181"/>
      <c r="H21" s="1181"/>
      <c r="I21" s="1181"/>
      <c r="J21" s="528">
        <v>1614</v>
      </c>
      <c r="K21" s="1182"/>
      <c r="L21" s="1182"/>
      <c r="M21" s="1182"/>
      <c r="N21" s="1182"/>
      <c r="O21" s="1182"/>
      <c r="P21" s="503" t="s">
        <v>21</v>
      </c>
    </row>
    <row r="22" spans="2:16" ht="24.95" customHeight="1">
      <c r="B22" s="1180" t="s">
        <v>602</v>
      </c>
      <c r="C22" s="1181"/>
      <c r="D22" s="1181"/>
      <c r="E22" s="1181"/>
      <c r="F22" s="1181"/>
      <c r="G22" s="1181"/>
      <c r="H22" s="1181"/>
      <c r="I22" s="1181"/>
      <c r="J22" s="528">
        <v>1615</v>
      </c>
      <c r="K22" s="1182"/>
      <c r="L22" s="1182"/>
      <c r="M22" s="1182"/>
      <c r="N22" s="1182"/>
      <c r="O22" s="1182"/>
      <c r="P22" s="503" t="s">
        <v>21</v>
      </c>
    </row>
    <row r="23" spans="2:16" ht="24.95" customHeight="1">
      <c r="B23" s="1193" t="s">
        <v>374</v>
      </c>
      <c r="C23" s="1194"/>
      <c r="D23" s="1194"/>
      <c r="E23" s="1194"/>
      <c r="F23" s="1194"/>
      <c r="G23" s="1194"/>
      <c r="H23" s="1194"/>
      <c r="I23" s="1194"/>
      <c r="J23" s="531">
        <v>1616</v>
      </c>
      <c r="K23" s="1182"/>
      <c r="L23" s="1182"/>
      <c r="M23" s="1182"/>
      <c r="N23" s="1182"/>
      <c r="O23" s="1182"/>
      <c r="P23" s="513" t="s">
        <v>21</v>
      </c>
    </row>
    <row r="24" spans="2:16" ht="24.95" customHeight="1">
      <c r="B24" s="1180" t="s">
        <v>375</v>
      </c>
      <c r="C24" s="1181"/>
      <c r="D24" s="1181"/>
      <c r="E24" s="1181"/>
      <c r="F24" s="1181"/>
      <c r="G24" s="1181"/>
      <c r="H24" s="1181"/>
      <c r="I24" s="1181"/>
      <c r="J24" s="528">
        <v>1617</v>
      </c>
      <c r="K24" s="1182"/>
      <c r="L24" s="1182"/>
      <c r="M24" s="1182"/>
      <c r="N24" s="1182"/>
      <c r="O24" s="1182"/>
      <c r="P24" s="503" t="s">
        <v>21</v>
      </c>
    </row>
    <row r="25" spans="2:16" ht="24.95" customHeight="1">
      <c r="B25" s="1180" t="s">
        <v>376</v>
      </c>
      <c r="C25" s="1181"/>
      <c r="D25" s="1181"/>
      <c r="E25" s="1181"/>
      <c r="F25" s="1181"/>
      <c r="G25" s="1181"/>
      <c r="H25" s="1181"/>
      <c r="I25" s="1181"/>
      <c r="J25" s="528">
        <v>1618</v>
      </c>
      <c r="K25" s="1182"/>
      <c r="L25" s="1182"/>
      <c r="M25" s="1182"/>
      <c r="N25" s="1182"/>
      <c r="O25" s="1182"/>
      <c r="P25" s="503" t="s">
        <v>21</v>
      </c>
    </row>
    <row r="26" spans="2:16" ht="24.95" customHeight="1">
      <c r="B26" s="1180" t="s">
        <v>377</v>
      </c>
      <c r="C26" s="1181"/>
      <c r="D26" s="1181"/>
      <c r="E26" s="1181"/>
      <c r="F26" s="1181"/>
      <c r="G26" s="1181"/>
      <c r="H26" s="1181"/>
      <c r="I26" s="1181"/>
      <c r="J26" s="528">
        <v>1619</v>
      </c>
      <c r="K26" s="1182"/>
      <c r="L26" s="1182"/>
      <c r="M26" s="1182"/>
      <c r="N26" s="1182"/>
      <c r="O26" s="1182"/>
      <c r="P26" s="503" t="s">
        <v>21</v>
      </c>
    </row>
    <row r="27" spans="2:16" ht="24.95" customHeight="1">
      <c r="B27" s="1193" t="s">
        <v>378</v>
      </c>
      <c r="C27" s="1194"/>
      <c r="D27" s="1194"/>
      <c r="E27" s="1194"/>
      <c r="F27" s="1194"/>
      <c r="G27" s="1194"/>
      <c r="H27" s="1194"/>
      <c r="I27" s="1194"/>
      <c r="J27" s="531">
        <v>1620</v>
      </c>
      <c r="K27" s="1182"/>
      <c r="L27" s="1182"/>
      <c r="M27" s="1182"/>
      <c r="N27" s="1182"/>
      <c r="O27" s="1182"/>
      <c r="P27" s="513" t="s">
        <v>21</v>
      </c>
    </row>
    <row r="28" spans="2:16" ht="24.95" customHeight="1">
      <c r="B28" s="1180" t="s">
        <v>603</v>
      </c>
      <c r="C28" s="1181"/>
      <c r="D28" s="1181"/>
      <c r="E28" s="1181"/>
      <c r="F28" s="1181"/>
      <c r="G28" s="1181"/>
      <c r="H28" s="1181"/>
      <c r="I28" s="1181"/>
      <c r="J28" s="528">
        <v>1621</v>
      </c>
      <c r="K28" s="1182"/>
      <c r="L28" s="1182"/>
      <c r="M28" s="1182"/>
      <c r="N28" s="1182"/>
      <c r="O28" s="1182"/>
      <c r="P28" s="503" t="s">
        <v>21</v>
      </c>
    </row>
    <row r="29" spans="2:16" ht="24.95" customHeight="1">
      <c r="B29" s="1183" t="s">
        <v>381</v>
      </c>
      <c r="C29" s="1184"/>
      <c r="D29" s="1184"/>
      <c r="E29" s="1184"/>
      <c r="F29" s="1184"/>
      <c r="G29" s="1184"/>
      <c r="H29" s="1184"/>
      <c r="I29" s="1184"/>
      <c r="J29" s="528">
        <v>1622</v>
      </c>
      <c r="K29" s="1182"/>
      <c r="L29" s="1182"/>
      <c r="M29" s="1182"/>
      <c r="N29" s="1182"/>
      <c r="O29" s="1182"/>
      <c r="P29" s="503" t="s">
        <v>21</v>
      </c>
    </row>
    <row r="30" spans="2:16" ht="24.95" customHeight="1">
      <c r="B30" s="1183" t="s">
        <v>15</v>
      </c>
      <c r="C30" s="1184"/>
      <c r="D30" s="1184"/>
      <c r="E30" s="1184"/>
      <c r="F30" s="1184"/>
      <c r="G30" s="1184"/>
      <c r="H30" s="1184"/>
      <c r="I30" s="1184"/>
      <c r="J30" s="528">
        <v>1623</v>
      </c>
      <c r="K30" s="1182"/>
      <c r="L30" s="1182"/>
      <c r="M30" s="1182"/>
      <c r="N30" s="1182"/>
      <c r="O30" s="1182"/>
      <c r="P30" s="503" t="s">
        <v>21</v>
      </c>
    </row>
    <row r="31" spans="2:16" ht="24.95" customHeight="1">
      <c r="B31" s="1195" t="s">
        <v>384</v>
      </c>
      <c r="C31" s="1196"/>
      <c r="D31" s="1196"/>
      <c r="E31" s="1196"/>
      <c r="F31" s="1196"/>
      <c r="G31" s="1196"/>
      <c r="H31" s="1196"/>
      <c r="I31" s="1196"/>
      <c r="J31" s="531">
        <v>1624</v>
      </c>
      <c r="K31" s="1182"/>
      <c r="L31" s="1182"/>
      <c r="M31" s="1182"/>
      <c r="N31" s="1182"/>
      <c r="O31" s="1182"/>
      <c r="P31" s="513" t="s">
        <v>21</v>
      </c>
    </row>
    <row r="32" spans="2:16" ht="24.95" customHeight="1">
      <c r="B32" s="1193" t="s">
        <v>385</v>
      </c>
      <c r="C32" s="1194"/>
      <c r="D32" s="1194"/>
      <c r="E32" s="1194"/>
      <c r="F32" s="1194"/>
      <c r="G32" s="1194"/>
      <c r="H32" s="1194"/>
      <c r="I32" s="1194"/>
      <c r="J32" s="531">
        <v>1625</v>
      </c>
      <c r="K32" s="1182"/>
      <c r="L32" s="1182"/>
      <c r="M32" s="1182"/>
      <c r="N32" s="1182"/>
      <c r="O32" s="1182"/>
      <c r="P32" s="513" t="s">
        <v>21</v>
      </c>
    </row>
    <row r="33" spans="2:16" ht="24.95" customHeight="1">
      <c r="B33" s="1195" t="s">
        <v>604</v>
      </c>
      <c r="C33" s="1196"/>
      <c r="D33" s="1196"/>
      <c r="E33" s="1196"/>
      <c r="F33" s="1196"/>
      <c r="G33" s="1196"/>
      <c r="H33" s="1196"/>
      <c r="I33" s="1196"/>
      <c r="J33" s="531">
        <v>1626</v>
      </c>
      <c r="K33" s="1182"/>
      <c r="L33" s="1182"/>
      <c r="M33" s="1182"/>
      <c r="N33" s="1182"/>
      <c r="O33" s="1182"/>
      <c r="P33" s="513" t="s">
        <v>21</v>
      </c>
    </row>
    <row r="34" spans="2:16" ht="24.95" customHeight="1">
      <c r="B34" s="1193" t="s">
        <v>605</v>
      </c>
      <c r="C34" s="1194"/>
      <c r="D34" s="1194"/>
      <c r="E34" s="1194"/>
      <c r="F34" s="1194"/>
      <c r="G34" s="1194"/>
      <c r="H34" s="1194"/>
      <c r="I34" s="1194"/>
      <c r="J34" s="531">
        <v>1627</v>
      </c>
      <c r="K34" s="1201"/>
      <c r="L34" s="1201"/>
      <c r="M34" s="1201"/>
      <c r="N34" s="1201"/>
      <c r="O34" s="1201"/>
      <c r="P34" s="513" t="s">
        <v>21</v>
      </c>
    </row>
    <row r="35" spans="2:16" ht="24.95" customHeight="1" thickBot="1">
      <c r="B35" s="1202" t="s">
        <v>388</v>
      </c>
      <c r="C35" s="1203"/>
      <c r="D35" s="1203"/>
      <c r="E35" s="1203"/>
      <c r="F35" s="1203"/>
      <c r="G35" s="1203"/>
      <c r="H35" s="1203"/>
      <c r="I35" s="1203"/>
      <c r="J35" s="529">
        <v>1628</v>
      </c>
      <c r="K35" s="1187"/>
      <c r="L35" s="1187"/>
      <c r="M35" s="1187"/>
      <c r="N35" s="1187"/>
      <c r="O35" s="1187"/>
      <c r="P35" s="514" t="s">
        <v>21</v>
      </c>
    </row>
    <row r="36" spans="2:16" ht="24.95" customHeight="1" thickBot="1">
      <c r="B36" s="1197" t="s">
        <v>606</v>
      </c>
      <c r="C36" s="1198"/>
      <c r="D36" s="1198"/>
      <c r="E36" s="1198"/>
      <c r="F36" s="1198"/>
      <c r="G36" s="1198"/>
      <c r="H36" s="1198"/>
      <c r="I36" s="1198"/>
      <c r="J36" s="530">
        <v>1629</v>
      </c>
      <c r="K36" s="1190">
        <f>SUM(K18:O35)</f>
        <v>0</v>
      </c>
      <c r="L36" s="1190"/>
      <c r="M36" s="1190"/>
      <c r="N36" s="1190"/>
      <c r="O36" s="1190"/>
      <c r="P36" s="511" t="s">
        <v>12</v>
      </c>
    </row>
    <row r="37" spans="2:16" ht="24.95" customHeight="1" thickBot="1">
      <c r="B37" s="1199" t="s">
        <v>607</v>
      </c>
      <c r="C37" s="1200"/>
      <c r="D37" s="1200"/>
      <c r="E37" s="1200"/>
      <c r="F37" s="1200"/>
      <c r="G37" s="1200"/>
      <c r="H37" s="1200"/>
      <c r="I37" s="1200"/>
      <c r="J37" s="530">
        <v>1630</v>
      </c>
      <c r="K37" s="1190">
        <f>K17-K36</f>
        <v>0</v>
      </c>
      <c r="L37" s="1190"/>
      <c r="M37" s="1190"/>
      <c r="N37" s="1190"/>
      <c r="O37" s="1190"/>
      <c r="P37" s="511" t="s">
        <v>12</v>
      </c>
    </row>
  </sheetData>
  <mergeCells count="64">
    <mergeCell ref="B36:I36"/>
    <mergeCell ref="K36:O36"/>
    <mergeCell ref="B37:I37"/>
    <mergeCell ref="K37:O37"/>
    <mergeCell ref="B33:I33"/>
    <mergeCell ref="K33:O33"/>
    <mergeCell ref="B34:I34"/>
    <mergeCell ref="K34:O34"/>
    <mergeCell ref="B35:I35"/>
    <mergeCell ref="K35:O35"/>
    <mergeCell ref="B30:I30"/>
    <mergeCell ref="K30:O30"/>
    <mergeCell ref="B31:I31"/>
    <mergeCell ref="K31:O31"/>
    <mergeCell ref="B32:I32"/>
    <mergeCell ref="K32:O32"/>
    <mergeCell ref="B27:I27"/>
    <mergeCell ref="K27:O27"/>
    <mergeCell ref="B28:I28"/>
    <mergeCell ref="K28:O28"/>
    <mergeCell ref="B29:I29"/>
    <mergeCell ref="K29:O29"/>
    <mergeCell ref="B24:I24"/>
    <mergeCell ref="K24:O24"/>
    <mergeCell ref="B25:I25"/>
    <mergeCell ref="K25:O25"/>
    <mergeCell ref="B26:I26"/>
    <mergeCell ref="K26:O26"/>
    <mergeCell ref="B21:I21"/>
    <mergeCell ref="K21:O21"/>
    <mergeCell ref="B22:I22"/>
    <mergeCell ref="K22:O22"/>
    <mergeCell ref="B23:I23"/>
    <mergeCell ref="K23:O23"/>
    <mergeCell ref="B18:I18"/>
    <mergeCell ref="K18:O18"/>
    <mergeCell ref="B19:I19"/>
    <mergeCell ref="K19:O19"/>
    <mergeCell ref="B20:I20"/>
    <mergeCell ref="K20:O20"/>
    <mergeCell ref="B15:I15"/>
    <mergeCell ref="K15:O15"/>
    <mergeCell ref="B16:I16"/>
    <mergeCell ref="K16:O16"/>
    <mergeCell ref="B17:I17"/>
    <mergeCell ref="K17:O17"/>
    <mergeCell ref="B12:I12"/>
    <mergeCell ref="K12:O12"/>
    <mergeCell ref="B13:I13"/>
    <mergeCell ref="K13:O13"/>
    <mergeCell ref="B14:I14"/>
    <mergeCell ref="K14:O14"/>
    <mergeCell ref="B9:I9"/>
    <mergeCell ref="K9:O9"/>
    <mergeCell ref="B10:I10"/>
    <mergeCell ref="K10:O10"/>
    <mergeCell ref="B11:I11"/>
    <mergeCell ref="K11:O11"/>
    <mergeCell ref="B4:P5"/>
    <mergeCell ref="K6:O6"/>
    <mergeCell ref="B7:I7"/>
    <mergeCell ref="K7:O7"/>
    <mergeCell ref="B8:I8"/>
    <mergeCell ref="K8:O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603C-E8DC-485D-BDB8-5B1314273626}">
  <sheetPr codeName="Hoja15"/>
  <dimension ref="B3:N23"/>
  <sheetViews>
    <sheetView showGridLines="0" showRowColHeaders="0" workbookViewId="0"/>
  </sheetViews>
  <sheetFormatPr baseColWidth="10" defaultRowHeight="15"/>
  <cols>
    <col min="2" max="2" width="20" customWidth="1"/>
    <col min="3" max="6" width="4.7109375" customWidth="1"/>
    <col min="7" max="7" width="22.5703125" customWidth="1"/>
    <col min="8" max="8" width="10.85546875" customWidth="1"/>
    <col min="9" max="9" width="7.42578125" customWidth="1"/>
    <col min="10" max="10" width="8.5703125" customWidth="1"/>
    <col min="11" max="12" width="4.7109375" customWidth="1"/>
    <col min="13" max="13" width="7.28515625" customWidth="1"/>
    <col min="14" max="14" width="4.7109375" customWidth="1"/>
  </cols>
  <sheetData>
    <row r="3" spans="2:14" ht="15.75" thickBot="1"/>
    <row r="4" spans="2:14">
      <c r="B4" s="1168" t="s">
        <v>608</v>
      </c>
      <c r="C4" s="1169"/>
      <c r="D4" s="1169"/>
      <c r="E4" s="1169"/>
      <c r="F4" s="1169"/>
      <c r="G4" s="1169"/>
      <c r="H4" s="1169"/>
      <c r="I4" s="1169"/>
      <c r="J4" s="1169"/>
      <c r="K4" s="1169"/>
      <c r="L4" s="1169"/>
      <c r="M4" s="1169"/>
      <c r="N4" s="1170"/>
    </row>
    <row r="5" spans="2:14" ht="15.75" thickBot="1">
      <c r="B5" s="1171"/>
      <c r="C5" s="1172"/>
      <c r="D5" s="1172"/>
      <c r="E5" s="1172"/>
      <c r="F5" s="1172"/>
      <c r="G5" s="1172"/>
      <c r="H5" s="1172"/>
      <c r="I5" s="1172"/>
      <c r="J5" s="1172"/>
      <c r="K5" s="1172"/>
      <c r="L5" s="1172"/>
      <c r="M5" s="1172"/>
      <c r="N5" s="1173"/>
    </row>
    <row r="6" spans="2:14" ht="24.95" customHeight="1">
      <c r="B6" s="1177" t="s">
        <v>0</v>
      </c>
      <c r="C6" s="1178"/>
      <c r="D6" s="1178"/>
      <c r="E6" s="1178"/>
      <c r="F6" s="1178"/>
      <c r="G6" s="1178"/>
      <c r="H6" s="527">
        <v>1580</v>
      </c>
      <c r="I6" s="1179"/>
      <c r="J6" s="1179"/>
      <c r="K6" s="1179"/>
      <c r="L6" s="1179"/>
      <c r="M6" s="1179"/>
      <c r="N6" s="500" t="s">
        <v>1</v>
      </c>
    </row>
    <row r="7" spans="2:14" ht="24.95" customHeight="1">
      <c r="B7" s="1180" t="s">
        <v>498</v>
      </c>
      <c r="C7" s="1181"/>
      <c r="D7" s="1181"/>
      <c r="E7" s="1181"/>
      <c r="F7" s="1181"/>
      <c r="G7" s="1181"/>
      <c r="H7" s="528">
        <v>1582</v>
      </c>
      <c r="I7" s="1182"/>
      <c r="J7" s="1182"/>
      <c r="K7" s="1182"/>
      <c r="L7" s="1182"/>
      <c r="M7" s="1182"/>
      <c r="N7" s="503" t="s">
        <v>21</v>
      </c>
    </row>
    <row r="8" spans="2:14" ht="24.95" customHeight="1">
      <c r="B8" s="1180" t="s">
        <v>609</v>
      </c>
      <c r="C8" s="1181"/>
      <c r="D8" s="1181"/>
      <c r="E8" s="1181"/>
      <c r="F8" s="1181"/>
      <c r="G8" s="1181"/>
      <c r="H8" s="528">
        <v>1573</v>
      </c>
      <c r="I8" s="1182"/>
      <c r="J8" s="1182"/>
      <c r="K8" s="1182"/>
      <c r="L8" s="1182"/>
      <c r="M8" s="1182"/>
      <c r="N8" s="502" t="s">
        <v>1</v>
      </c>
    </row>
    <row r="9" spans="2:14" ht="24.95" customHeight="1">
      <c r="B9" s="1195" t="s">
        <v>402</v>
      </c>
      <c r="C9" s="1196"/>
      <c r="D9" s="1196"/>
      <c r="E9" s="1196"/>
      <c r="F9" s="1196"/>
      <c r="G9" s="1196"/>
      <c r="H9" s="531">
        <v>1574</v>
      </c>
      <c r="I9" s="1182"/>
      <c r="J9" s="1182"/>
      <c r="K9" s="1182"/>
      <c r="L9" s="1182"/>
      <c r="M9" s="1182"/>
      <c r="N9" s="515" t="s">
        <v>1</v>
      </c>
    </row>
    <row r="10" spans="2:14" ht="24.95" customHeight="1">
      <c r="B10" s="1195" t="s">
        <v>403</v>
      </c>
      <c r="C10" s="1196"/>
      <c r="D10" s="1196"/>
      <c r="E10" s="1196"/>
      <c r="F10" s="1196"/>
      <c r="G10" s="1196"/>
      <c r="H10" s="531">
        <v>1575</v>
      </c>
      <c r="I10" s="1182"/>
      <c r="J10" s="1182"/>
      <c r="K10" s="1182"/>
      <c r="L10" s="1182"/>
      <c r="M10" s="1182"/>
      <c r="N10" s="513" t="s">
        <v>21</v>
      </c>
    </row>
    <row r="11" spans="2:14" ht="24.95" customHeight="1">
      <c r="B11" s="1195" t="s">
        <v>610</v>
      </c>
      <c r="C11" s="1196"/>
      <c r="D11" s="1196"/>
      <c r="E11" s="1196"/>
      <c r="F11" s="1196"/>
      <c r="G11" s="1196"/>
      <c r="H11" s="531">
        <v>1712</v>
      </c>
      <c r="I11" s="1182"/>
      <c r="J11" s="1182"/>
      <c r="K11" s="1182"/>
      <c r="L11" s="1182"/>
      <c r="M11" s="1182"/>
      <c r="N11" s="515" t="s">
        <v>1</v>
      </c>
    </row>
    <row r="12" spans="2:14" ht="24.95" customHeight="1">
      <c r="B12" s="1195" t="s">
        <v>611</v>
      </c>
      <c r="C12" s="1196"/>
      <c r="D12" s="1196"/>
      <c r="E12" s="1196"/>
      <c r="F12" s="1196"/>
      <c r="G12" s="1196"/>
      <c r="H12" s="531">
        <v>1713</v>
      </c>
      <c r="I12" s="1182"/>
      <c r="J12" s="1182"/>
      <c r="K12" s="1182"/>
      <c r="L12" s="1182"/>
      <c r="M12" s="1182"/>
      <c r="N12" s="513" t="s">
        <v>21</v>
      </c>
    </row>
    <row r="13" spans="2:14" ht="24.95" customHeight="1">
      <c r="B13" s="1193" t="s">
        <v>612</v>
      </c>
      <c r="C13" s="1194"/>
      <c r="D13" s="1194"/>
      <c r="E13" s="1194"/>
      <c r="F13" s="1194"/>
      <c r="G13" s="1194"/>
      <c r="H13" s="531">
        <v>1714</v>
      </c>
      <c r="I13" s="1182"/>
      <c r="J13" s="1182"/>
      <c r="K13" s="1182"/>
      <c r="L13" s="1182"/>
      <c r="M13" s="1182"/>
      <c r="N13" s="515" t="s">
        <v>1</v>
      </c>
    </row>
    <row r="14" spans="2:14" ht="24.95" customHeight="1">
      <c r="B14" s="1195" t="s">
        <v>613</v>
      </c>
      <c r="C14" s="1196"/>
      <c r="D14" s="1196"/>
      <c r="E14" s="1196"/>
      <c r="F14" s="1196"/>
      <c r="G14" s="1196"/>
      <c r="H14" s="531">
        <v>1576</v>
      </c>
      <c r="I14" s="1182"/>
      <c r="J14" s="1182"/>
      <c r="K14" s="1182"/>
      <c r="L14" s="1182"/>
      <c r="M14" s="1182"/>
      <c r="N14" s="513" t="s">
        <v>21</v>
      </c>
    </row>
    <row r="15" spans="2:14" ht="24.95" customHeight="1">
      <c r="B15" s="1195" t="s">
        <v>366</v>
      </c>
      <c r="C15" s="1196"/>
      <c r="D15" s="1196"/>
      <c r="E15" s="1196"/>
      <c r="F15" s="1196"/>
      <c r="G15" s="1196"/>
      <c r="H15" s="531">
        <v>1715</v>
      </c>
      <c r="I15" s="1182"/>
      <c r="J15" s="1182"/>
      <c r="K15" s="1182"/>
      <c r="L15" s="1182"/>
      <c r="M15" s="1182"/>
      <c r="N15" s="513" t="s">
        <v>21</v>
      </c>
    </row>
    <row r="16" spans="2:14" ht="24.95" customHeight="1">
      <c r="B16" s="1193" t="s">
        <v>614</v>
      </c>
      <c r="C16" s="1194"/>
      <c r="D16" s="1194"/>
      <c r="E16" s="1194"/>
      <c r="F16" s="1194"/>
      <c r="G16" s="1194"/>
      <c r="H16" s="531">
        <v>1577</v>
      </c>
      <c r="I16" s="1182"/>
      <c r="J16" s="1182"/>
      <c r="K16" s="1182"/>
      <c r="L16" s="1182"/>
      <c r="M16" s="1182"/>
      <c r="N16" s="513" t="s">
        <v>21</v>
      </c>
    </row>
    <row r="17" spans="2:14" ht="24.95" customHeight="1">
      <c r="B17" s="1183" t="s">
        <v>598</v>
      </c>
      <c r="C17" s="1184"/>
      <c r="D17" s="1184"/>
      <c r="E17" s="1184"/>
      <c r="F17" s="1184"/>
      <c r="G17" s="1184"/>
      <c r="H17" s="528">
        <v>1716</v>
      </c>
      <c r="I17" s="1182"/>
      <c r="J17" s="1182"/>
      <c r="K17" s="1182"/>
      <c r="L17" s="1182"/>
      <c r="M17" s="1182"/>
      <c r="N17" s="503" t="s">
        <v>21</v>
      </c>
    </row>
    <row r="18" spans="2:14" ht="24.95" customHeight="1">
      <c r="B18" s="1195" t="s">
        <v>615</v>
      </c>
      <c r="C18" s="1196"/>
      <c r="D18" s="1196"/>
      <c r="E18" s="1196"/>
      <c r="F18" s="1196"/>
      <c r="G18" s="1196"/>
      <c r="H18" s="531">
        <v>1578</v>
      </c>
      <c r="I18" s="1182"/>
      <c r="J18" s="1182"/>
      <c r="K18" s="1182"/>
      <c r="L18" s="1182"/>
      <c r="M18" s="1182"/>
      <c r="N18" s="513" t="s">
        <v>21</v>
      </c>
    </row>
    <row r="19" spans="2:14" ht="24.95" customHeight="1">
      <c r="B19" s="1195" t="s">
        <v>8</v>
      </c>
      <c r="C19" s="1196"/>
      <c r="D19" s="1196"/>
      <c r="E19" s="1196"/>
      <c r="F19" s="1196"/>
      <c r="G19" s="1196"/>
      <c r="H19" s="531">
        <v>1579</v>
      </c>
      <c r="I19" s="1182"/>
      <c r="J19" s="1182"/>
      <c r="K19" s="1182"/>
      <c r="L19" s="1182"/>
      <c r="M19" s="1182"/>
      <c r="N19" s="513" t="s">
        <v>21</v>
      </c>
    </row>
    <row r="20" spans="2:14" ht="24.95" customHeight="1">
      <c r="B20" s="1193" t="s">
        <v>10</v>
      </c>
      <c r="C20" s="1194"/>
      <c r="D20" s="1194"/>
      <c r="E20" s="1194"/>
      <c r="F20" s="1194"/>
      <c r="G20" s="1194"/>
      <c r="H20" s="531">
        <v>1584</v>
      </c>
      <c r="I20" s="1182"/>
      <c r="J20" s="1182"/>
      <c r="K20" s="1182"/>
      <c r="L20" s="1182"/>
      <c r="M20" s="1182"/>
      <c r="N20" s="516" t="s">
        <v>1</v>
      </c>
    </row>
    <row r="21" spans="2:14" ht="24.95" customHeight="1" thickBot="1">
      <c r="B21" s="1204" t="s">
        <v>11</v>
      </c>
      <c r="C21" s="1205"/>
      <c r="D21" s="1205"/>
      <c r="E21" s="1205"/>
      <c r="F21" s="1205"/>
      <c r="G21" s="1205"/>
      <c r="H21" s="529">
        <v>1585</v>
      </c>
      <c r="I21" s="1187"/>
      <c r="J21" s="1187"/>
      <c r="K21" s="1187"/>
      <c r="L21" s="1187"/>
      <c r="M21" s="1187"/>
      <c r="N21" s="514" t="s">
        <v>21</v>
      </c>
    </row>
    <row r="22" spans="2:14" ht="15.75" thickBot="1">
      <c r="B22" s="1206" t="s">
        <v>616</v>
      </c>
      <c r="C22" s="1207"/>
      <c r="D22" s="1207"/>
      <c r="E22" s="1207"/>
      <c r="F22" s="1207"/>
      <c r="G22" s="1207"/>
      <c r="H22" s="530">
        <v>1581</v>
      </c>
      <c r="I22" s="1208">
        <f>MAX(I6-I7+I8+I9-I10+I11-I12+I13-I14-I15-I16-I17-I18-I19+I20-I21,0)</f>
        <v>0</v>
      </c>
      <c r="J22" s="1208"/>
      <c r="K22" s="1208"/>
      <c r="L22" s="1208"/>
      <c r="M22" s="1208"/>
      <c r="N22" s="511" t="s">
        <v>12</v>
      </c>
    </row>
    <row r="23" spans="2:14" ht="15.75" thickBot="1">
      <c r="B23" s="1206" t="s">
        <v>617</v>
      </c>
      <c r="C23" s="1207"/>
      <c r="D23" s="1207"/>
      <c r="E23" s="1207"/>
      <c r="F23" s="1207"/>
      <c r="G23" s="1207"/>
      <c r="H23" s="532">
        <v>1583</v>
      </c>
      <c r="I23" s="1208">
        <f>MIN(I6-I7+I8+I9-I10+I11-I12+I13-I14-I15-I16-I17-I18-I19+I20-I21,0)*-1</f>
        <v>0</v>
      </c>
      <c r="J23" s="1208"/>
      <c r="K23" s="1208"/>
      <c r="L23" s="1208"/>
      <c r="M23" s="1208"/>
      <c r="N23" s="517" t="s">
        <v>12</v>
      </c>
    </row>
  </sheetData>
  <mergeCells count="37">
    <mergeCell ref="B21:G21"/>
    <mergeCell ref="I21:M21"/>
    <mergeCell ref="B22:G22"/>
    <mergeCell ref="I22:M22"/>
    <mergeCell ref="B23:G23"/>
    <mergeCell ref="I23:M23"/>
    <mergeCell ref="B18:G18"/>
    <mergeCell ref="I18:M18"/>
    <mergeCell ref="B19:G19"/>
    <mergeCell ref="I19:M19"/>
    <mergeCell ref="B20:G20"/>
    <mergeCell ref="I20:M20"/>
    <mergeCell ref="B15:G15"/>
    <mergeCell ref="I15:M15"/>
    <mergeCell ref="B16:G16"/>
    <mergeCell ref="I16:M16"/>
    <mergeCell ref="B17:G17"/>
    <mergeCell ref="I17:M17"/>
    <mergeCell ref="B12:G12"/>
    <mergeCell ref="I12:M12"/>
    <mergeCell ref="B13:G13"/>
    <mergeCell ref="I13:M13"/>
    <mergeCell ref="B14:G14"/>
    <mergeCell ref="I14:M14"/>
    <mergeCell ref="B9:G9"/>
    <mergeCell ref="I9:M9"/>
    <mergeCell ref="B10:G10"/>
    <mergeCell ref="I10:M10"/>
    <mergeCell ref="B11:G11"/>
    <mergeCell ref="I11:M11"/>
    <mergeCell ref="B8:G8"/>
    <mergeCell ref="I8:M8"/>
    <mergeCell ref="B4:N5"/>
    <mergeCell ref="B6:G6"/>
    <mergeCell ref="I6:M6"/>
    <mergeCell ref="B7:G7"/>
    <mergeCell ref="I7:M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E067A-1A8A-4A01-9C90-E7E8B8BE2088}">
  <sheetPr codeName="Hoja121"/>
  <dimension ref="B1:F16"/>
  <sheetViews>
    <sheetView showGridLines="0" showRowColHeaders="0" zoomScaleNormal="100" workbookViewId="0">
      <selection activeCell="B6" sqref="B6:C6"/>
    </sheetView>
  </sheetViews>
  <sheetFormatPr baseColWidth="10" defaultColWidth="8.85546875" defaultRowHeight="15"/>
  <cols>
    <col min="2" max="2" width="19.42578125" bestFit="1" customWidth="1"/>
    <col min="3" max="3" width="17.42578125" bestFit="1" customWidth="1"/>
    <col min="4" max="4" width="9.85546875" bestFit="1" customWidth="1"/>
    <col min="5" max="5" width="17.42578125" bestFit="1" customWidth="1"/>
    <col min="6" max="6" width="13.42578125" bestFit="1" customWidth="1"/>
  </cols>
  <sheetData>
    <row r="1" spans="2:6" s="111" customFormat="1">
      <c r="D1" s="254"/>
    </row>
    <row r="2" spans="2:6" s="111" customFormat="1"/>
    <row r="3" spans="2:6" s="111" customFormat="1" ht="18.75">
      <c r="D3" s="171" t="s">
        <v>356</v>
      </c>
    </row>
    <row r="4" spans="2:6" s="111" customFormat="1"/>
    <row r="5" spans="2:6" s="111" customFormat="1"/>
    <row r="6" spans="2:6" ht="22.5" customHeight="1">
      <c r="B6" s="1209" t="s">
        <v>351</v>
      </c>
      <c r="C6" s="1209"/>
      <c r="D6" s="1209" t="s">
        <v>352</v>
      </c>
      <c r="E6" s="1209" t="s">
        <v>353</v>
      </c>
    </row>
    <row r="7" spans="2:6">
      <c r="B7" s="447" t="s">
        <v>354</v>
      </c>
      <c r="C7" s="447" t="s">
        <v>355</v>
      </c>
      <c r="D7" s="1209"/>
      <c r="E7" s="1209"/>
    </row>
    <row r="8" spans="2:6">
      <c r="B8" s="448">
        <v>0</v>
      </c>
      <c r="C8" s="448">
        <v>8266698</v>
      </c>
      <c r="D8" s="449">
        <v>0</v>
      </c>
      <c r="E8" s="448">
        <v>0</v>
      </c>
    </row>
    <row r="9" spans="2:6">
      <c r="B9" s="448">
        <v>8266698.0099999998</v>
      </c>
      <c r="C9" s="448">
        <v>18370440</v>
      </c>
      <c r="D9" s="449">
        <v>0.04</v>
      </c>
      <c r="E9" s="448">
        <v>330667.92</v>
      </c>
    </row>
    <row r="10" spans="2:6">
      <c r="B10" s="448">
        <v>18370440.010000002</v>
      </c>
      <c r="C10" s="448">
        <v>30617400</v>
      </c>
      <c r="D10" s="449">
        <v>0.08</v>
      </c>
      <c r="E10" s="448">
        <v>1065485.52</v>
      </c>
    </row>
    <row r="11" spans="2:6">
      <c r="B11" s="448">
        <v>30617400.010000002</v>
      </c>
      <c r="C11" s="448">
        <v>42864360</v>
      </c>
      <c r="D11" s="449">
        <v>0.13500000000000001</v>
      </c>
      <c r="E11" s="448">
        <v>2749442.52</v>
      </c>
    </row>
    <row r="12" spans="2:6">
      <c r="B12" s="448">
        <v>42864360.009999998</v>
      </c>
      <c r="C12" s="448">
        <v>55111320</v>
      </c>
      <c r="D12" s="449">
        <v>0.23</v>
      </c>
      <c r="E12" s="448">
        <v>6821556.7199999997</v>
      </c>
    </row>
    <row r="13" spans="2:6">
      <c r="B13" s="448">
        <v>55111320.009999998</v>
      </c>
      <c r="C13" s="448">
        <v>73481760</v>
      </c>
      <c r="D13" s="449">
        <v>0.30399999999999999</v>
      </c>
      <c r="E13" s="448">
        <v>10899794.4</v>
      </c>
    </row>
    <row r="14" spans="2:6" s="183" customFormat="1">
      <c r="B14" s="448">
        <v>73481760.010000005</v>
      </c>
      <c r="C14" s="448">
        <v>189827880</v>
      </c>
      <c r="D14" s="449">
        <v>0.35</v>
      </c>
      <c r="E14" s="448">
        <v>14279955.359999999</v>
      </c>
    </row>
    <row r="15" spans="2:6">
      <c r="B15" s="448">
        <v>189827880.00999999</v>
      </c>
      <c r="C15" s="448">
        <v>0</v>
      </c>
      <c r="D15" s="449">
        <v>0.4</v>
      </c>
      <c r="E15" s="448">
        <v>23771349.359999999</v>
      </c>
      <c r="F15" s="183"/>
    </row>
    <row r="16" spans="2:6">
      <c r="F16" s="183"/>
    </row>
  </sheetData>
  <mergeCells count="3">
    <mergeCell ref="B6:C6"/>
    <mergeCell ref="D6:D7"/>
    <mergeCell ref="E6:E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85C2-3CEB-48E6-A734-C32B78074114}">
  <sheetPr codeName="Hoja13"/>
  <dimension ref="B1:P19"/>
  <sheetViews>
    <sheetView showGridLines="0" showRowColHeaders="0" zoomScaleNormal="100" workbookViewId="0">
      <selection activeCell="P20" sqref="P20"/>
    </sheetView>
  </sheetViews>
  <sheetFormatPr baseColWidth="10" defaultColWidth="8.85546875" defaultRowHeight="15"/>
  <cols>
    <col min="1" max="1" width="9" customWidth="1"/>
    <col min="3" max="4" width="3.5703125" bestFit="1" customWidth="1"/>
    <col min="5" max="5" width="3.85546875" bestFit="1" customWidth="1"/>
    <col min="6" max="6" width="3.42578125" bestFit="1" customWidth="1"/>
    <col min="7" max="7" width="4.140625" bestFit="1" customWidth="1"/>
    <col min="8" max="11" width="3.5703125" bestFit="1" customWidth="1"/>
    <col min="12" max="12" width="3.42578125" bestFit="1" customWidth="1"/>
    <col min="13" max="13" width="3.85546875" bestFit="1" customWidth="1"/>
    <col min="14" max="14" width="3.5703125" bestFit="1" customWidth="1"/>
  </cols>
  <sheetData>
    <row r="1" spans="2:16" s="254" customFormat="1"/>
    <row r="2" spans="2:16" s="254" customFormat="1"/>
    <row r="4" spans="2:16" ht="18">
      <c r="B4" s="313" t="s">
        <v>64</v>
      </c>
    </row>
    <row r="5" spans="2:16">
      <c r="B5" s="45"/>
    </row>
    <row r="6" spans="2:16" ht="24.75">
      <c r="B6" s="440"/>
      <c r="C6" s="441" t="s">
        <v>65</v>
      </c>
      <c r="D6" s="441" t="s">
        <v>66</v>
      </c>
      <c r="E6" s="441" t="s">
        <v>67</v>
      </c>
      <c r="F6" s="441" t="s">
        <v>68</v>
      </c>
      <c r="G6" s="441" t="s">
        <v>69</v>
      </c>
      <c r="H6" s="441" t="s">
        <v>70</v>
      </c>
      <c r="I6" s="441" t="s">
        <v>71</v>
      </c>
      <c r="J6" s="441" t="s">
        <v>72</v>
      </c>
      <c r="K6" s="441" t="s">
        <v>73</v>
      </c>
      <c r="L6" s="441" t="s">
        <v>74</v>
      </c>
      <c r="M6" s="441" t="s">
        <v>75</v>
      </c>
      <c r="N6" s="441" t="s">
        <v>76</v>
      </c>
    </row>
    <row r="7" spans="2:16" ht="22.5">
      <c r="B7" s="442" t="s">
        <v>77</v>
      </c>
      <c r="C7" s="443">
        <v>0.1</v>
      </c>
      <c r="D7" s="443">
        <v>0.7</v>
      </c>
      <c r="E7" s="443">
        <v>1.1000000000000001</v>
      </c>
      <c r="F7" s="443">
        <v>1.5</v>
      </c>
      <c r="G7" s="443">
        <v>1.4</v>
      </c>
      <c r="H7" s="443">
        <v>1.4</v>
      </c>
      <c r="I7" s="443">
        <v>1.3</v>
      </c>
      <c r="J7" s="443">
        <v>1.4</v>
      </c>
      <c r="K7" s="443">
        <v>1.5</v>
      </c>
      <c r="L7" s="443">
        <v>2.2000000000000002</v>
      </c>
      <c r="M7" s="443">
        <v>2.9</v>
      </c>
      <c r="N7" s="443">
        <v>2.7</v>
      </c>
    </row>
    <row r="8" spans="2:16">
      <c r="B8" s="442" t="s">
        <v>78</v>
      </c>
      <c r="C8" s="443"/>
      <c r="D8" s="443">
        <v>0.6</v>
      </c>
      <c r="E8" s="443">
        <v>1</v>
      </c>
      <c r="F8" s="443">
        <v>1.4</v>
      </c>
      <c r="G8" s="443">
        <v>1.3</v>
      </c>
      <c r="H8" s="443">
        <v>1.3</v>
      </c>
      <c r="I8" s="443">
        <v>1.2</v>
      </c>
      <c r="J8" s="443">
        <v>1.3</v>
      </c>
      <c r="K8" s="443">
        <v>1.4</v>
      </c>
      <c r="L8" s="443">
        <v>2.1</v>
      </c>
      <c r="M8" s="443">
        <v>2.8</v>
      </c>
      <c r="N8" s="443">
        <v>2.6</v>
      </c>
    </row>
    <row r="9" spans="2:16">
      <c r="B9" s="442" t="s">
        <v>79</v>
      </c>
      <c r="C9" s="443"/>
      <c r="D9" s="443"/>
      <c r="E9" s="443">
        <v>0.4</v>
      </c>
      <c r="F9" s="443">
        <v>0.8</v>
      </c>
      <c r="G9" s="443">
        <v>0.7</v>
      </c>
      <c r="H9" s="443">
        <v>0.7</v>
      </c>
      <c r="I9" s="443">
        <v>0.6</v>
      </c>
      <c r="J9" s="443">
        <v>0.7</v>
      </c>
      <c r="K9" s="443">
        <v>0.9</v>
      </c>
      <c r="L9" s="443">
        <v>1.5</v>
      </c>
      <c r="M9" s="443">
        <v>2.2000000000000002</v>
      </c>
      <c r="N9" s="443">
        <v>2.1</v>
      </c>
    </row>
    <row r="10" spans="2:16">
      <c r="B10" s="442" t="s">
        <v>80</v>
      </c>
      <c r="C10" s="443"/>
      <c r="D10" s="443"/>
      <c r="E10" s="443"/>
      <c r="F10" s="443">
        <v>0.3</v>
      </c>
      <c r="G10" s="443">
        <v>0.3</v>
      </c>
      <c r="H10" s="443">
        <v>0.2</v>
      </c>
      <c r="I10" s="443">
        <v>0.2</v>
      </c>
      <c r="J10" s="443">
        <v>0.3</v>
      </c>
      <c r="K10" s="443">
        <v>0.4</v>
      </c>
      <c r="L10" s="443">
        <v>1</v>
      </c>
      <c r="M10" s="443">
        <v>1.7</v>
      </c>
      <c r="N10" s="443">
        <v>1.6</v>
      </c>
    </row>
    <row r="11" spans="2:16">
      <c r="B11" s="442" t="s">
        <v>81</v>
      </c>
      <c r="C11" s="443"/>
      <c r="D11" s="443"/>
      <c r="E11" s="443"/>
      <c r="F11" s="443"/>
      <c r="G11" s="443">
        <v>0</v>
      </c>
      <c r="H11" s="443">
        <v>-0.1</v>
      </c>
      <c r="I11" s="443">
        <v>-0.2</v>
      </c>
      <c r="J11" s="443">
        <v>-0.1</v>
      </c>
      <c r="K11" s="443">
        <v>0.1</v>
      </c>
      <c r="L11" s="443">
        <v>0.7</v>
      </c>
      <c r="M11" s="443">
        <v>1.4</v>
      </c>
      <c r="N11" s="443">
        <v>1.3</v>
      </c>
    </row>
    <row r="12" spans="2:16">
      <c r="B12" s="442" t="s">
        <v>82</v>
      </c>
      <c r="C12" s="443"/>
      <c r="D12" s="443"/>
      <c r="E12" s="443"/>
      <c r="F12" s="443"/>
      <c r="G12" s="443"/>
      <c r="H12" s="443">
        <v>0</v>
      </c>
      <c r="I12" s="443">
        <v>-0.1</v>
      </c>
      <c r="J12" s="443">
        <v>0</v>
      </c>
      <c r="K12" s="443">
        <v>0.1</v>
      </c>
      <c r="L12" s="443">
        <v>0.8</v>
      </c>
      <c r="M12" s="443">
        <v>1.4</v>
      </c>
      <c r="N12" s="443">
        <v>1.3</v>
      </c>
    </row>
    <row r="13" spans="2:16">
      <c r="B13" s="442" t="s">
        <v>83</v>
      </c>
      <c r="C13" s="443"/>
      <c r="D13" s="443"/>
      <c r="E13" s="443"/>
      <c r="F13" s="443"/>
      <c r="G13" s="443"/>
      <c r="H13" s="443"/>
      <c r="I13" s="443">
        <v>-0.1</v>
      </c>
      <c r="J13" s="443">
        <v>0</v>
      </c>
      <c r="K13" s="443">
        <v>0.2</v>
      </c>
      <c r="L13" s="443">
        <v>0.8</v>
      </c>
      <c r="M13" s="443">
        <v>1.5</v>
      </c>
      <c r="N13" s="443">
        <v>1.4</v>
      </c>
      <c r="P13" s="254"/>
    </row>
    <row r="14" spans="2:16">
      <c r="B14" s="442" t="s">
        <v>84</v>
      </c>
      <c r="C14" s="443"/>
      <c r="D14" s="443"/>
      <c r="E14" s="443"/>
      <c r="F14" s="443"/>
      <c r="G14" s="443"/>
      <c r="H14" s="443"/>
      <c r="I14" s="443"/>
      <c r="J14" s="443">
        <v>0.1</v>
      </c>
      <c r="K14" s="443">
        <v>0.2</v>
      </c>
      <c r="L14" s="443">
        <v>0.9</v>
      </c>
      <c r="M14" s="443">
        <v>1.6</v>
      </c>
      <c r="N14" s="443">
        <v>1.4</v>
      </c>
    </row>
    <row r="15" spans="2:16">
      <c r="B15" s="442" t="s">
        <v>85</v>
      </c>
      <c r="C15" s="443"/>
      <c r="D15" s="443"/>
      <c r="E15" s="443"/>
      <c r="F15" s="443"/>
      <c r="G15" s="443"/>
      <c r="H15" s="443"/>
      <c r="I15" s="443"/>
      <c r="J15" s="443"/>
      <c r="K15" s="443">
        <v>0.1</v>
      </c>
      <c r="L15" s="443">
        <v>0.8</v>
      </c>
      <c r="M15" s="443">
        <v>1.5</v>
      </c>
      <c r="N15" s="443">
        <v>1.3</v>
      </c>
    </row>
    <row r="16" spans="2:16">
      <c r="B16" s="442" t="s">
        <v>86</v>
      </c>
      <c r="C16" s="443"/>
      <c r="D16" s="443"/>
      <c r="E16" s="443"/>
      <c r="F16" s="443"/>
      <c r="G16" s="443"/>
      <c r="H16" s="443"/>
      <c r="I16" s="443"/>
      <c r="J16" s="443"/>
      <c r="K16" s="443"/>
      <c r="L16" s="443">
        <v>0.6</v>
      </c>
      <c r="M16" s="443">
        <v>1.3</v>
      </c>
      <c r="N16" s="443">
        <v>1.2</v>
      </c>
    </row>
    <row r="17" spans="2:14">
      <c r="B17" s="442" t="s">
        <v>87</v>
      </c>
      <c r="C17" s="443"/>
      <c r="D17" s="443"/>
      <c r="E17" s="443"/>
      <c r="F17" s="443"/>
      <c r="G17" s="443"/>
      <c r="H17" s="443"/>
      <c r="I17" s="443"/>
      <c r="J17" s="443"/>
      <c r="K17" s="443"/>
      <c r="L17" s="443"/>
      <c r="M17" s="443">
        <v>0.7</v>
      </c>
      <c r="N17" s="443">
        <v>0.5</v>
      </c>
    </row>
    <row r="18" spans="2:14">
      <c r="B18" s="442" t="s">
        <v>88</v>
      </c>
      <c r="C18" s="443"/>
      <c r="D18" s="443"/>
      <c r="E18" s="443"/>
      <c r="F18" s="443"/>
      <c r="G18" s="443"/>
      <c r="H18" s="443"/>
      <c r="I18" s="443"/>
      <c r="J18" s="443"/>
      <c r="K18" s="443"/>
      <c r="L18" s="443"/>
      <c r="M18" s="443"/>
      <c r="N18" s="443">
        <v>-0.1</v>
      </c>
    </row>
    <row r="19" spans="2:14" ht="22.5">
      <c r="B19" s="444" t="s">
        <v>89</v>
      </c>
      <c r="C19" s="445"/>
      <c r="D19" s="445"/>
      <c r="E19" s="445"/>
      <c r="F19" s="445"/>
      <c r="G19" s="445"/>
      <c r="H19" s="445"/>
      <c r="I19" s="445"/>
      <c r="J19" s="445"/>
      <c r="K19" s="445"/>
      <c r="L19" s="445"/>
      <c r="M19" s="445"/>
      <c r="N19" s="446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2FFB5-AFC1-48CA-96F6-5CF5A08BCB82}">
  <sheetPr codeName="Hoja16"/>
  <dimension ref="B4:Z23"/>
  <sheetViews>
    <sheetView showGridLines="0" showRowColHeaders="0" workbookViewId="0"/>
  </sheetViews>
  <sheetFormatPr baseColWidth="10" defaultRowHeight="15"/>
  <cols>
    <col min="2" max="3" width="4.7109375" customWidth="1"/>
    <col min="4" max="4" width="8.7109375" customWidth="1"/>
    <col min="5" max="5" width="7.7109375" customWidth="1"/>
    <col min="6" max="6" width="4.7109375" customWidth="1"/>
    <col min="7" max="7" width="5.85546875" customWidth="1"/>
    <col min="8" max="9" width="4.7109375" customWidth="1"/>
    <col min="10" max="10" width="9.5703125" customWidth="1"/>
    <col min="11" max="11" width="7.85546875" customWidth="1"/>
    <col min="12" max="12" width="4.7109375" customWidth="1"/>
    <col min="13" max="13" width="7.85546875" customWidth="1"/>
    <col min="14" max="14" width="9.5703125" customWidth="1"/>
    <col min="15" max="15" width="4.7109375" customWidth="1"/>
    <col min="16" max="16" width="6" customWidth="1"/>
    <col min="17" max="17" width="7.28515625" customWidth="1"/>
    <col min="18" max="18" width="6.7109375" customWidth="1"/>
    <col min="19" max="22" width="4.7109375" customWidth="1"/>
    <col min="23" max="23" width="8" customWidth="1"/>
    <col min="24" max="26" width="4.7109375" customWidth="1"/>
  </cols>
  <sheetData>
    <row r="4" spans="2:26" ht="15.75" thickBot="1"/>
    <row r="5" spans="2:26">
      <c r="B5" s="834" t="s">
        <v>531</v>
      </c>
      <c r="C5" s="835"/>
      <c r="D5" s="835"/>
      <c r="E5" s="835"/>
      <c r="F5" s="835"/>
      <c r="G5" s="835"/>
      <c r="H5" s="835"/>
      <c r="I5" s="835"/>
      <c r="J5" s="835"/>
      <c r="K5" s="835"/>
      <c r="L5" s="835"/>
      <c r="M5" s="835"/>
      <c r="N5" s="835"/>
      <c r="O5" s="835"/>
      <c r="P5" s="835"/>
      <c r="Q5" s="835"/>
      <c r="R5" s="835"/>
      <c r="S5" s="835"/>
      <c r="T5" s="835"/>
      <c r="U5" s="835"/>
      <c r="V5" s="835"/>
      <c r="W5" s="835"/>
      <c r="X5" s="835"/>
      <c r="Y5" s="835"/>
      <c r="Z5" s="836"/>
    </row>
    <row r="6" spans="2:26" ht="15.75" thickBot="1">
      <c r="B6" s="837"/>
      <c r="C6" s="838"/>
      <c r="D6" s="838"/>
      <c r="E6" s="838"/>
      <c r="F6" s="838"/>
      <c r="G6" s="838"/>
      <c r="H6" s="838"/>
      <c r="I6" s="838"/>
      <c r="J6" s="838"/>
      <c r="K6" s="838"/>
      <c r="L6" s="838"/>
      <c r="M6" s="838"/>
      <c r="N6" s="838"/>
      <c r="O6" s="838"/>
      <c r="P6" s="838"/>
      <c r="Q6" s="838"/>
      <c r="R6" s="838"/>
      <c r="S6" s="838"/>
      <c r="T6" s="838"/>
      <c r="U6" s="838"/>
      <c r="V6" s="838"/>
      <c r="W6" s="838"/>
      <c r="X6" s="838"/>
      <c r="Y6" s="838"/>
      <c r="Z6" s="839"/>
    </row>
    <row r="7" spans="2:26" ht="15.75" thickBot="1">
      <c r="B7" s="840" t="s">
        <v>532</v>
      </c>
      <c r="C7" s="841"/>
      <c r="D7" s="841"/>
      <c r="E7" s="841"/>
      <c r="F7" s="841"/>
      <c r="G7" s="841"/>
      <c r="H7" s="841"/>
      <c r="I7" s="841"/>
      <c r="J7" s="841"/>
      <c r="K7" s="841"/>
      <c r="L7" s="841"/>
      <c r="M7" s="842" t="s">
        <v>533</v>
      </c>
      <c r="N7" s="843"/>
      <c r="O7" s="843"/>
      <c r="P7" s="843"/>
      <c r="Q7" s="843"/>
      <c r="R7" s="844"/>
      <c r="S7" s="843" t="s">
        <v>534</v>
      </c>
      <c r="T7" s="843"/>
      <c r="U7" s="843"/>
      <c r="V7" s="843"/>
      <c r="W7" s="843"/>
      <c r="X7" s="843"/>
      <c r="Y7" s="843"/>
      <c r="Z7" s="450"/>
    </row>
    <row r="8" spans="2:26" ht="20.100000000000001" customHeight="1">
      <c r="B8" s="845" t="s">
        <v>535</v>
      </c>
      <c r="C8" s="846"/>
      <c r="D8" s="846"/>
      <c r="E8" s="846"/>
      <c r="F8" s="846"/>
      <c r="G8" s="846"/>
      <c r="H8" s="846"/>
      <c r="I8" s="846"/>
      <c r="J8" s="846"/>
      <c r="K8" s="846"/>
      <c r="L8" s="847"/>
      <c r="M8" s="451">
        <v>461</v>
      </c>
      <c r="N8" s="848"/>
      <c r="O8" s="849"/>
      <c r="P8" s="849"/>
      <c r="Q8" s="849"/>
      <c r="R8" s="850"/>
      <c r="S8" s="851">
        <v>492</v>
      </c>
      <c r="T8" s="852"/>
      <c r="U8" s="848"/>
      <c r="V8" s="849"/>
      <c r="W8" s="849"/>
      <c r="X8" s="849"/>
      <c r="Y8" s="849"/>
      <c r="Z8" s="452" t="s">
        <v>1</v>
      </c>
    </row>
    <row r="9" spans="2:26" ht="20.100000000000001" customHeight="1">
      <c r="B9" s="853" t="s">
        <v>536</v>
      </c>
      <c r="C9" s="854"/>
      <c r="D9" s="854"/>
      <c r="E9" s="854"/>
      <c r="F9" s="854"/>
      <c r="G9" s="854"/>
      <c r="H9" s="854"/>
      <c r="I9" s="854"/>
      <c r="J9" s="854"/>
      <c r="K9" s="854"/>
      <c r="L9" s="855"/>
      <c r="M9" s="453">
        <v>545</v>
      </c>
      <c r="N9" s="856"/>
      <c r="O9" s="857"/>
      <c r="P9" s="857"/>
      <c r="Q9" s="857"/>
      <c r="R9" s="858"/>
      <c r="S9" s="454"/>
      <c r="T9" s="454"/>
      <c r="U9" s="455"/>
      <c r="V9" s="455"/>
      <c r="W9" s="455"/>
      <c r="X9" s="455"/>
      <c r="Y9" s="455"/>
      <c r="Z9" s="456" t="s">
        <v>1</v>
      </c>
    </row>
    <row r="10" spans="2:26" ht="20.100000000000001" customHeight="1">
      <c r="B10" s="853" t="s">
        <v>537</v>
      </c>
      <c r="C10" s="854"/>
      <c r="D10" s="854"/>
      <c r="E10" s="854"/>
      <c r="F10" s="854"/>
      <c r="G10" s="854"/>
      <c r="H10" s="854"/>
      <c r="I10" s="854"/>
      <c r="J10" s="854"/>
      <c r="K10" s="854"/>
      <c r="L10" s="855"/>
      <c r="M10" s="453">
        <v>1650</v>
      </c>
      <c r="N10" s="856"/>
      <c r="O10" s="857"/>
      <c r="P10" s="857"/>
      <c r="Q10" s="857"/>
      <c r="R10" s="858"/>
      <c r="S10" s="454"/>
      <c r="T10" s="454"/>
      <c r="U10" s="455"/>
      <c r="V10" s="455"/>
      <c r="W10" s="455"/>
      <c r="X10" s="455"/>
      <c r="Y10" s="455"/>
      <c r="Z10" s="457" t="s">
        <v>1</v>
      </c>
    </row>
    <row r="11" spans="2:26" ht="20.100000000000001" customHeight="1" thickBot="1">
      <c r="B11" s="859" t="s">
        <v>538</v>
      </c>
      <c r="C11" s="860"/>
      <c r="D11" s="860"/>
      <c r="E11" s="860"/>
      <c r="F11" s="860"/>
      <c r="G11" s="860"/>
      <c r="H11" s="860"/>
      <c r="I11" s="860"/>
      <c r="J11" s="860"/>
      <c r="K11" s="860"/>
      <c r="L11" s="861"/>
      <c r="M11" s="458">
        <v>856</v>
      </c>
      <c r="N11" s="862"/>
      <c r="O11" s="863"/>
      <c r="P11" s="863"/>
      <c r="Q11" s="863"/>
      <c r="R11" s="864"/>
      <c r="S11" s="459"/>
      <c r="T11" s="459"/>
      <c r="U11" s="460"/>
      <c r="V11" s="460"/>
      <c r="W11" s="460"/>
      <c r="X11" s="460"/>
      <c r="Y11" s="460"/>
      <c r="Z11" s="461" t="s">
        <v>1</v>
      </c>
    </row>
    <row r="12" spans="2:26" ht="20.100000000000001" customHeight="1" thickBot="1">
      <c r="B12" s="865" t="s">
        <v>539</v>
      </c>
      <c r="C12" s="866"/>
      <c r="D12" s="866"/>
      <c r="E12" s="866"/>
      <c r="F12" s="866"/>
      <c r="G12" s="866"/>
      <c r="H12" s="866"/>
      <c r="I12" s="866"/>
      <c r="J12" s="866"/>
      <c r="K12" s="866"/>
      <c r="L12" s="867"/>
      <c r="M12" s="462">
        <v>547</v>
      </c>
      <c r="N12" s="868"/>
      <c r="O12" s="869"/>
      <c r="P12" s="869"/>
      <c r="Q12" s="869"/>
      <c r="R12" s="870"/>
      <c r="S12" s="463"/>
      <c r="T12" s="463"/>
      <c r="U12" s="464"/>
      <c r="V12" s="464"/>
      <c r="W12" s="464"/>
      <c r="X12" s="464"/>
      <c r="Y12" s="464"/>
      <c r="Z12" s="465" t="s">
        <v>12</v>
      </c>
    </row>
    <row r="13" spans="2:26" ht="20.100000000000001" customHeight="1">
      <c r="B13" s="871" t="s">
        <v>540</v>
      </c>
      <c r="C13" s="872"/>
      <c r="D13" s="872"/>
      <c r="E13" s="872"/>
      <c r="F13" s="872"/>
      <c r="G13" s="872"/>
      <c r="H13" s="872"/>
      <c r="I13" s="872"/>
      <c r="J13" s="872"/>
      <c r="K13" s="872"/>
      <c r="L13" s="873"/>
      <c r="M13" s="466">
        <v>617</v>
      </c>
      <c r="N13" s="856"/>
      <c r="O13" s="857"/>
      <c r="P13" s="857"/>
      <c r="Q13" s="857"/>
      <c r="R13" s="858"/>
      <c r="S13" s="467"/>
      <c r="T13" s="467"/>
      <c r="U13" s="468"/>
      <c r="V13" s="468"/>
      <c r="W13" s="468"/>
      <c r="X13" s="468"/>
      <c r="Y13" s="468"/>
      <c r="Z13" s="469" t="s">
        <v>1</v>
      </c>
    </row>
    <row r="14" spans="2:26" ht="20.100000000000001" customHeight="1">
      <c r="B14" s="874" t="s">
        <v>541</v>
      </c>
      <c r="C14" s="875"/>
      <c r="D14" s="875"/>
      <c r="E14" s="875"/>
      <c r="F14" s="875"/>
      <c r="G14" s="875"/>
      <c r="H14" s="875"/>
      <c r="I14" s="875"/>
      <c r="J14" s="875"/>
      <c r="K14" s="875"/>
      <c r="L14" s="876"/>
      <c r="M14" s="453">
        <v>770</v>
      </c>
      <c r="N14" s="856"/>
      <c r="O14" s="857"/>
      <c r="P14" s="857"/>
      <c r="Q14" s="857"/>
      <c r="R14" s="858"/>
      <c r="S14" s="454"/>
      <c r="T14" s="454"/>
      <c r="U14" s="455"/>
      <c r="V14" s="455"/>
      <c r="W14" s="455"/>
      <c r="X14" s="455"/>
      <c r="Y14" s="455"/>
      <c r="Z14" s="470" t="s">
        <v>21</v>
      </c>
    </row>
    <row r="15" spans="2:26" ht="27.75" customHeight="1">
      <c r="B15" s="874" t="s">
        <v>542</v>
      </c>
      <c r="C15" s="875"/>
      <c r="D15" s="875"/>
      <c r="E15" s="875"/>
      <c r="F15" s="875"/>
      <c r="G15" s="875"/>
      <c r="H15" s="875"/>
      <c r="I15" s="875"/>
      <c r="J15" s="875"/>
      <c r="K15" s="875"/>
      <c r="L15" s="876"/>
      <c r="M15" s="453">
        <v>872</v>
      </c>
      <c r="N15" s="856"/>
      <c r="O15" s="857"/>
      <c r="P15" s="857"/>
      <c r="Q15" s="857"/>
      <c r="R15" s="858"/>
      <c r="S15" s="454"/>
      <c r="T15" s="454"/>
      <c r="U15" s="455"/>
      <c r="V15" s="455"/>
      <c r="W15" s="455"/>
      <c r="X15" s="455"/>
      <c r="Y15" s="455"/>
      <c r="Z15" s="470" t="s">
        <v>21</v>
      </c>
    </row>
    <row r="16" spans="2:26" ht="20.100000000000001" customHeight="1">
      <c r="B16" s="853" t="s">
        <v>543</v>
      </c>
      <c r="C16" s="854"/>
      <c r="D16" s="854"/>
      <c r="E16" s="854"/>
      <c r="F16" s="854"/>
      <c r="G16" s="854"/>
      <c r="H16" s="854"/>
      <c r="I16" s="854"/>
      <c r="J16" s="854"/>
      <c r="K16" s="854"/>
      <c r="L16" s="855"/>
      <c r="M16" s="453">
        <v>465</v>
      </c>
      <c r="N16" s="856"/>
      <c r="O16" s="857"/>
      <c r="P16" s="857"/>
      <c r="Q16" s="857"/>
      <c r="R16" s="858"/>
      <c r="S16" s="454"/>
      <c r="T16" s="454"/>
      <c r="U16" s="455"/>
      <c r="V16" s="455"/>
      <c r="W16" s="455"/>
      <c r="X16" s="455"/>
      <c r="Y16" s="455"/>
      <c r="Z16" s="470" t="s">
        <v>21</v>
      </c>
    </row>
    <row r="17" spans="2:26" ht="20.100000000000001" customHeight="1">
      <c r="B17" s="874" t="s">
        <v>544</v>
      </c>
      <c r="C17" s="875"/>
      <c r="D17" s="875"/>
      <c r="E17" s="875"/>
      <c r="F17" s="875"/>
      <c r="G17" s="875"/>
      <c r="H17" s="875"/>
      <c r="I17" s="875"/>
      <c r="J17" s="875"/>
      <c r="K17" s="875"/>
      <c r="L17" s="876"/>
      <c r="M17" s="471">
        <v>494</v>
      </c>
      <c r="N17" s="856"/>
      <c r="O17" s="857"/>
      <c r="P17" s="857"/>
      <c r="Q17" s="857"/>
      <c r="R17" s="858"/>
      <c r="S17" s="454"/>
      <c r="T17" s="454"/>
      <c r="U17" s="455"/>
      <c r="V17" s="455"/>
      <c r="W17" s="455"/>
      <c r="X17" s="455"/>
      <c r="Y17" s="455"/>
      <c r="Z17" s="470" t="s">
        <v>21</v>
      </c>
    </row>
    <row r="18" spans="2:26" ht="20.100000000000001" customHeight="1" thickBot="1">
      <c r="B18" s="877" t="s">
        <v>545</v>
      </c>
      <c r="C18" s="878"/>
      <c r="D18" s="878"/>
      <c r="E18" s="878"/>
      <c r="F18" s="878"/>
      <c r="G18" s="878"/>
      <c r="H18" s="878"/>
      <c r="I18" s="878"/>
      <c r="J18" s="878"/>
      <c r="K18" s="878"/>
      <c r="L18" s="879"/>
      <c r="M18" s="472">
        <v>850</v>
      </c>
      <c r="N18" s="880"/>
      <c r="O18" s="881"/>
      <c r="P18" s="881"/>
      <c r="Q18" s="881"/>
      <c r="R18" s="882"/>
      <c r="S18" s="473"/>
      <c r="T18" s="473"/>
      <c r="U18" s="474"/>
      <c r="V18" s="474"/>
      <c r="W18" s="474"/>
      <c r="X18" s="474"/>
      <c r="Y18" s="474"/>
      <c r="Z18" s="470" t="s">
        <v>21</v>
      </c>
    </row>
    <row r="19" spans="2:26" ht="20.100000000000001" customHeight="1" thickBot="1">
      <c r="B19" s="883" t="s">
        <v>546</v>
      </c>
      <c r="C19" s="884"/>
      <c r="D19" s="884"/>
      <c r="E19" s="884"/>
      <c r="F19" s="884"/>
      <c r="G19" s="884"/>
      <c r="H19" s="884"/>
      <c r="I19" s="884"/>
      <c r="J19" s="884"/>
      <c r="K19" s="884"/>
      <c r="L19" s="885"/>
      <c r="M19" s="475">
        <v>467</v>
      </c>
      <c r="N19" s="886"/>
      <c r="O19" s="887"/>
      <c r="P19" s="887"/>
      <c r="Q19" s="887"/>
      <c r="R19" s="888"/>
      <c r="S19" s="476"/>
      <c r="T19" s="476"/>
      <c r="U19" s="477"/>
      <c r="V19" s="477"/>
      <c r="W19" s="477"/>
      <c r="X19" s="477"/>
      <c r="Y19" s="477"/>
      <c r="Z19" s="478" t="s">
        <v>12</v>
      </c>
    </row>
    <row r="20" spans="2:26" ht="20.100000000000001" customHeight="1" thickBot="1">
      <c r="B20" s="889" t="s">
        <v>547</v>
      </c>
      <c r="C20" s="890"/>
      <c r="D20" s="890"/>
      <c r="E20" s="890"/>
      <c r="F20" s="890"/>
      <c r="G20" s="890"/>
      <c r="H20" s="890"/>
      <c r="I20" s="890"/>
      <c r="J20" s="890"/>
      <c r="K20" s="890"/>
      <c r="L20" s="891"/>
      <c r="M20" s="479">
        <v>479</v>
      </c>
      <c r="N20" s="880"/>
      <c r="O20" s="881"/>
      <c r="P20" s="881"/>
      <c r="Q20" s="881"/>
      <c r="R20" s="882"/>
      <c r="S20" s="892">
        <v>491</v>
      </c>
      <c r="T20" s="893"/>
      <c r="U20" s="880"/>
      <c r="V20" s="881"/>
      <c r="W20" s="881"/>
      <c r="X20" s="881"/>
      <c r="Y20" s="881"/>
      <c r="Z20" s="469" t="s">
        <v>1</v>
      </c>
    </row>
    <row r="21" spans="2:26" ht="20.100000000000001" customHeight="1" thickBot="1">
      <c r="B21" s="894" t="s">
        <v>548</v>
      </c>
      <c r="C21" s="895"/>
      <c r="D21" s="895"/>
      <c r="E21" s="895"/>
      <c r="F21" s="895"/>
      <c r="G21" s="895"/>
      <c r="H21" s="895"/>
      <c r="I21" s="895"/>
      <c r="J21" s="895"/>
      <c r="K21" s="895"/>
      <c r="L21" s="896"/>
      <c r="M21" s="462">
        <v>618</v>
      </c>
      <c r="N21" s="868"/>
      <c r="O21" s="869"/>
      <c r="P21" s="869"/>
      <c r="Q21" s="869"/>
      <c r="R21" s="870"/>
      <c r="S21" s="897">
        <v>619</v>
      </c>
      <c r="T21" s="898"/>
      <c r="U21" s="868"/>
      <c r="V21" s="869"/>
      <c r="W21" s="869"/>
      <c r="X21" s="869"/>
      <c r="Y21" s="869"/>
      <c r="Z21" s="465" t="s">
        <v>12</v>
      </c>
    </row>
    <row r="22" spans="2:26" ht="20.100000000000001" customHeight="1" thickBot="1">
      <c r="B22" s="899" t="s">
        <v>549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1"/>
      <c r="N22" s="902" t="s">
        <v>550</v>
      </c>
      <c r="O22" s="903"/>
      <c r="P22" s="903"/>
      <c r="Q22" s="903"/>
      <c r="R22" s="903"/>
      <c r="S22" s="903"/>
      <c r="T22" s="902" t="s">
        <v>551</v>
      </c>
      <c r="U22" s="903"/>
      <c r="V22" s="903"/>
      <c r="W22" s="903"/>
      <c r="X22" s="903"/>
      <c r="Y22" s="903"/>
      <c r="Z22" s="906"/>
    </row>
    <row r="23" spans="2:26" ht="20.100000000000001" customHeight="1" thickBot="1">
      <c r="B23" s="908">
        <v>896</v>
      </c>
      <c r="C23" s="909"/>
      <c r="D23" s="909"/>
      <c r="E23" s="910">
        <f>N21</f>
        <v>0</v>
      </c>
      <c r="F23" s="911"/>
      <c r="G23" s="911"/>
      <c r="H23" s="911"/>
      <c r="I23" s="911"/>
      <c r="J23" s="911"/>
      <c r="K23" s="911"/>
      <c r="L23" s="911"/>
      <c r="M23" s="912"/>
      <c r="N23" s="904"/>
      <c r="O23" s="905"/>
      <c r="P23" s="905"/>
      <c r="Q23" s="905"/>
      <c r="R23" s="905"/>
      <c r="S23" s="905"/>
      <c r="T23" s="904"/>
      <c r="U23" s="905"/>
      <c r="V23" s="905"/>
      <c r="W23" s="905"/>
      <c r="X23" s="905"/>
      <c r="Y23" s="905"/>
      <c r="Z23" s="907"/>
    </row>
  </sheetData>
  <mergeCells count="43">
    <mergeCell ref="B22:M22"/>
    <mergeCell ref="N22:S23"/>
    <mergeCell ref="T22:Z23"/>
    <mergeCell ref="B23:D23"/>
    <mergeCell ref="E23:M23"/>
    <mergeCell ref="S20:T20"/>
    <mergeCell ref="U20:Y20"/>
    <mergeCell ref="B21:L21"/>
    <mergeCell ref="N21:R21"/>
    <mergeCell ref="S21:T21"/>
    <mergeCell ref="U21:Y21"/>
    <mergeCell ref="B18:L18"/>
    <mergeCell ref="N18:R18"/>
    <mergeCell ref="B19:L19"/>
    <mergeCell ref="N19:R19"/>
    <mergeCell ref="B20:L20"/>
    <mergeCell ref="N20:R20"/>
    <mergeCell ref="B15:L15"/>
    <mergeCell ref="N15:R15"/>
    <mergeCell ref="B16:L16"/>
    <mergeCell ref="N16:R16"/>
    <mergeCell ref="B17:L17"/>
    <mergeCell ref="N17:R17"/>
    <mergeCell ref="B12:L12"/>
    <mergeCell ref="N12:R12"/>
    <mergeCell ref="B13:L13"/>
    <mergeCell ref="N13:R13"/>
    <mergeCell ref="B14:L14"/>
    <mergeCell ref="N14:R14"/>
    <mergeCell ref="B9:L9"/>
    <mergeCell ref="N9:R9"/>
    <mergeCell ref="B10:L10"/>
    <mergeCell ref="N10:R10"/>
    <mergeCell ref="B11:L11"/>
    <mergeCell ref="N11:R11"/>
    <mergeCell ref="B5:Z6"/>
    <mergeCell ref="B7:L7"/>
    <mergeCell ref="M7:R7"/>
    <mergeCell ref="S7:Y7"/>
    <mergeCell ref="B8:L8"/>
    <mergeCell ref="N8:R8"/>
    <mergeCell ref="S8:T8"/>
    <mergeCell ref="U8:Y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37962-48A0-4005-98D0-98CBEC0113A3}">
  <sheetPr codeName="Hoja17"/>
  <dimension ref="B3:U19"/>
  <sheetViews>
    <sheetView showGridLines="0" showRowColHeaders="0" workbookViewId="0"/>
  </sheetViews>
  <sheetFormatPr baseColWidth="10" defaultRowHeight="15"/>
  <cols>
    <col min="2" max="2" width="8.7109375" customWidth="1"/>
    <col min="3" max="3" width="7.7109375" customWidth="1"/>
    <col min="4" max="4" width="4.7109375" customWidth="1"/>
    <col min="5" max="5" width="5.85546875" customWidth="1"/>
    <col min="6" max="7" width="4.7109375" customWidth="1"/>
    <col min="8" max="8" width="9.5703125" customWidth="1"/>
    <col min="9" max="9" width="7.85546875" customWidth="1"/>
    <col min="10" max="10" width="4.7109375" customWidth="1"/>
    <col min="11" max="11" width="7.85546875" customWidth="1"/>
    <col min="12" max="12" width="9.5703125" customWidth="1"/>
    <col min="13" max="13" width="4.7109375" customWidth="1"/>
    <col min="14" max="14" width="6" customWidth="1"/>
    <col min="15" max="15" width="7.28515625" customWidth="1"/>
    <col min="16" max="16" width="6.7109375" customWidth="1"/>
    <col min="17" max="20" width="4.7109375" customWidth="1"/>
    <col min="21" max="21" width="8" customWidth="1"/>
  </cols>
  <sheetData>
    <row r="3" spans="2:21" ht="15.75" thickBot="1"/>
    <row r="4" spans="2:21">
      <c r="B4" s="916" t="s">
        <v>552</v>
      </c>
      <c r="C4" s="917"/>
      <c r="D4" s="917"/>
      <c r="E4" s="917"/>
      <c r="F4" s="917"/>
      <c r="G4" s="917"/>
      <c r="H4" s="917"/>
      <c r="I4" s="917"/>
      <c r="J4" s="917"/>
      <c r="K4" s="917"/>
      <c r="L4" s="917"/>
      <c r="M4" s="917"/>
      <c r="N4" s="917"/>
      <c r="O4" s="917"/>
      <c r="P4" s="917"/>
      <c r="Q4" s="917"/>
      <c r="R4" s="917"/>
      <c r="S4" s="917"/>
      <c r="T4" s="917"/>
      <c r="U4" s="918"/>
    </row>
    <row r="5" spans="2:21" ht="15.75" thickBot="1">
      <c r="B5" s="919"/>
      <c r="C5" s="920"/>
      <c r="D5" s="920"/>
      <c r="E5" s="920"/>
      <c r="F5" s="920"/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920"/>
      <c r="R5" s="920"/>
      <c r="S5" s="920"/>
      <c r="T5" s="920"/>
      <c r="U5" s="921"/>
    </row>
    <row r="6" spans="2:21" ht="20.100000000000001" customHeight="1">
      <c r="B6" s="922" t="s">
        <v>553</v>
      </c>
      <c r="C6" s="923"/>
      <c r="D6" s="923"/>
      <c r="E6" s="923"/>
      <c r="F6" s="923"/>
      <c r="G6" s="923"/>
      <c r="H6" s="923"/>
      <c r="I6" s="923"/>
      <c r="J6" s="923"/>
      <c r="K6" s="923"/>
      <c r="L6" s="923"/>
      <c r="M6" s="923"/>
      <c r="N6" s="923"/>
      <c r="O6" s="480">
        <v>1055</v>
      </c>
      <c r="P6" s="924"/>
      <c r="Q6" s="924"/>
      <c r="R6" s="924"/>
      <c r="S6" s="924"/>
      <c r="T6" s="924"/>
      <c r="U6" s="481" t="s">
        <v>1</v>
      </c>
    </row>
    <row r="7" spans="2:21" ht="20.100000000000001" customHeight="1">
      <c r="B7" s="913" t="s">
        <v>554</v>
      </c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914"/>
      <c r="O7" s="482">
        <v>1056</v>
      </c>
      <c r="P7" s="915"/>
      <c r="Q7" s="915"/>
      <c r="R7" s="915"/>
      <c r="S7" s="915"/>
      <c r="T7" s="915"/>
      <c r="U7" s="483" t="s">
        <v>21</v>
      </c>
    </row>
    <row r="8" spans="2:21" ht="20.100000000000001" customHeight="1">
      <c r="B8" s="913" t="s">
        <v>555</v>
      </c>
      <c r="C8" s="914"/>
      <c r="D8" s="914"/>
      <c r="E8" s="914"/>
      <c r="F8" s="914"/>
      <c r="G8" s="914"/>
      <c r="H8" s="914"/>
      <c r="I8" s="914"/>
      <c r="J8" s="914"/>
      <c r="K8" s="914"/>
      <c r="L8" s="914"/>
      <c r="M8" s="914"/>
      <c r="N8" s="914"/>
      <c r="O8" s="482">
        <v>1057</v>
      </c>
      <c r="P8" s="915"/>
      <c r="Q8" s="915"/>
      <c r="R8" s="915"/>
      <c r="S8" s="915"/>
      <c r="T8" s="915"/>
      <c r="U8" s="483" t="s">
        <v>21</v>
      </c>
    </row>
    <row r="9" spans="2:21" ht="20.100000000000001" customHeight="1">
      <c r="B9" s="925" t="s">
        <v>556</v>
      </c>
      <c r="C9" s="926"/>
      <c r="D9" s="926"/>
      <c r="E9" s="926"/>
      <c r="F9" s="926"/>
      <c r="G9" s="926"/>
      <c r="H9" s="926"/>
      <c r="I9" s="926"/>
      <c r="J9" s="926"/>
      <c r="K9" s="926"/>
      <c r="L9" s="926"/>
      <c r="M9" s="926"/>
      <c r="N9" s="926"/>
      <c r="O9" s="484">
        <v>1058</v>
      </c>
      <c r="P9" s="927">
        <f>P6-P7-P8</f>
        <v>0</v>
      </c>
      <c r="Q9" s="927"/>
      <c r="R9" s="927"/>
      <c r="S9" s="927"/>
      <c r="T9" s="927"/>
      <c r="U9" s="485" t="s">
        <v>12</v>
      </c>
    </row>
    <row r="10" spans="2:21" ht="20.100000000000001" customHeight="1">
      <c r="B10" s="928" t="s">
        <v>557</v>
      </c>
      <c r="C10" s="929"/>
      <c r="D10" s="929"/>
      <c r="E10" s="929"/>
      <c r="F10" s="929"/>
      <c r="G10" s="929"/>
      <c r="H10" s="929"/>
      <c r="I10" s="929"/>
      <c r="J10" s="929"/>
      <c r="K10" s="929"/>
      <c r="L10" s="929"/>
      <c r="M10" s="929"/>
      <c r="N10" s="930"/>
      <c r="O10" s="482">
        <v>1060</v>
      </c>
      <c r="P10" s="915"/>
      <c r="Q10" s="915"/>
      <c r="R10" s="915"/>
      <c r="S10" s="915"/>
      <c r="T10" s="915"/>
      <c r="U10" s="483" t="s">
        <v>21</v>
      </c>
    </row>
    <row r="11" spans="2:21" ht="20.100000000000001" customHeight="1">
      <c r="B11" s="931" t="s">
        <v>558</v>
      </c>
      <c r="C11" s="932"/>
      <c r="D11" s="932"/>
      <c r="E11" s="932"/>
      <c r="F11" s="932"/>
      <c r="G11" s="932"/>
      <c r="H11" s="932"/>
      <c r="I11" s="932"/>
      <c r="J11" s="932"/>
      <c r="K11" s="932"/>
      <c r="L11" s="932"/>
      <c r="M11" s="932"/>
      <c r="N11" s="933"/>
      <c r="O11" s="484">
        <v>1061</v>
      </c>
      <c r="P11" s="927"/>
      <c r="Q11" s="927"/>
      <c r="R11" s="927"/>
      <c r="S11" s="927"/>
      <c r="T11" s="927"/>
      <c r="U11" s="486" t="s">
        <v>12</v>
      </c>
    </row>
    <row r="12" spans="2:21" ht="20.100000000000001" customHeight="1">
      <c r="B12" s="931" t="s">
        <v>559</v>
      </c>
      <c r="C12" s="932"/>
      <c r="D12" s="932"/>
      <c r="E12" s="932"/>
      <c r="F12" s="932"/>
      <c r="G12" s="932"/>
      <c r="H12" s="932"/>
      <c r="I12" s="932"/>
      <c r="J12" s="932"/>
      <c r="K12" s="932"/>
      <c r="L12" s="932"/>
      <c r="M12" s="932"/>
      <c r="N12" s="933"/>
      <c r="O12" s="484">
        <v>1062</v>
      </c>
      <c r="P12" s="927"/>
      <c r="Q12" s="927"/>
      <c r="R12" s="927"/>
      <c r="S12" s="927"/>
      <c r="T12" s="927"/>
      <c r="U12" s="486" t="s">
        <v>12</v>
      </c>
    </row>
    <row r="13" spans="2:21" ht="20.100000000000001" customHeight="1">
      <c r="B13" s="934" t="s">
        <v>560</v>
      </c>
      <c r="C13" s="935"/>
      <c r="D13" s="935"/>
      <c r="E13" s="935"/>
      <c r="F13" s="935"/>
      <c r="G13" s="935"/>
      <c r="H13" s="935"/>
      <c r="I13" s="935"/>
      <c r="J13" s="935"/>
      <c r="K13" s="935"/>
      <c r="L13" s="935"/>
      <c r="M13" s="935"/>
      <c r="N13" s="935"/>
      <c r="O13" s="482">
        <v>1099</v>
      </c>
      <c r="P13" s="915"/>
      <c r="Q13" s="915"/>
      <c r="R13" s="915"/>
      <c r="S13" s="915"/>
      <c r="T13" s="915"/>
      <c r="U13" s="487"/>
    </row>
    <row r="14" spans="2:21" ht="20.100000000000001" customHeight="1">
      <c r="B14" s="934" t="s">
        <v>561</v>
      </c>
      <c r="C14" s="935"/>
      <c r="D14" s="935"/>
      <c r="E14" s="935"/>
      <c r="F14" s="935"/>
      <c r="G14" s="935"/>
      <c r="H14" s="935"/>
      <c r="I14" s="935"/>
      <c r="J14" s="935"/>
      <c r="K14" s="935"/>
      <c r="L14" s="935"/>
      <c r="M14" s="935"/>
      <c r="N14" s="935"/>
      <c r="O14" s="482">
        <v>1100</v>
      </c>
      <c r="P14" s="915"/>
      <c r="Q14" s="915"/>
      <c r="R14" s="915"/>
      <c r="S14" s="915"/>
      <c r="T14" s="915"/>
      <c r="U14" s="487"/>
    </row>
    <row r="15" spans="2:21" ht="20.100000000000001" customHeight="1">
      <c r="B15" s="934" t="s">
        <v>562</v>
      </c>
      <c r="C15" s="935"/>
      <c r="D15" s="935"/>
      <c r="E15" s="935"/>
      <c r="F15" s="935"/>
      <c r="G15" s="935"/>
      <c r="H15" s="935"/>
      <c r="I15" s="935"/>
      <c r="J15" s="935"/>
      <c r="K15" s="935"/>
      <c r="L15" s="935"/>
      <c r="M15" s="935"/>
      <c r="N15" s="935"/>
      <c r="O15" s="482">
        <v>1114</v>
      </c>
      <c r="P15" s="915"/>
      <c r="Q15" s="915"/>
      <c r="R15" s="915"/>
      <c r="S15" s="915"/>
      <c r="T15" s="915"/>
      <c r="U15" s="487"/>
    </row>
    <row r="16" spans="2:21" ht="20.100000000000001" customHeight="1">
      <c r="B16" s="931" t="s">
        <v>563</v>
      </c>
      <c r="C16" s="932"/>
      <c r="D16" s="932"/>
      <c r="E16" s="932"/>
      <c r="F16" s="932"/>
      <c r="G16" s="932"/>
      <c r="H16" s="932"/>
      <c r="I16" s="932"/>
      <c r="J16" s="932"/>
      <c r="K16" s="932"/>
      <c r="L16" s="932"/>
      <c r="M16" s="932"/>
      <c r="N16" s="933"/>
      <c r="O16" s="488"/>
      <c r="P16" s="940"/>
      <c r="Q16" s="941"/>
      <c r="R16" s="941"/>
      <c r="S16" s="941"/>
      <c r="T16" s="942"/>
      <c r="U16" s="489"/>
    </row>
    <row r="17" spans="2:21" ht="30.75" customHeight="1">
      <c r="B17" s="928" t="s">
        <v>564</v>
      </c>
      <c r="C17" s="929"/>
      <c r="D17" s="929"/>
      <c r="E17" s="929"/>
      <c r="F17" s="929"/>
      <c r="G17" s="929"/>
      <c r="H17" s="929"/>
      <c r="I17" s="929"/>
      <c r="J17" s="929"/>
      <c r="K17" s="929"/>
      <c r="L17" s="929"/>
      <c r="M17" s="929"/>
      <c r="N17" s="930"/>
      <c r="O17" s="482">
        <v>1063</v>
      </c>
      <c r="P17" s="915"/>
      <c r="Q17" s="915"/>
      <c r="R17" s="915"/>
      <c r="S17" s="915"/>
      <c r="T17" s="915"/>
      <c r="U17" s="487"/>
    </row>
    <row r="18" spans="2:21" ht="25.5" customHeight="1">
      <c r="B18" s="928" t="s">
        <v>565</v>
      </c>
      <c r="C18" s="929"/>
      <c r="D18" s="929"/>
      <c r="E18" s="929"/>
      <c r="F18" s="929"/>
      <c r="G18" s="929"/>
      <c r="H18" s="929"/>
      <c r="I18" s="929"/>
      <c r="J18" s="929"/>
      <c r="K18" s="929"/>
      <c r="L18" s="929"/>
      <c r="M18" s="929"/>
      <c r="N18" s="930"/>
      <c r="O18" s="482">
        <v>1064</v>
      </c>
      <c r="P18" s="915"/>
      <c r="Q18" s="915"/>
      <c r="R18" s="915"/>
      <c r="S18" s="915"/>
      <c r="T18" s="915"/>
      <c r="U18" s="487"/>
    </row>
    <row r="19" spans="2:21" ht="30.75" customHeight="1" thickBot="1">
      <c r="B19" s="936" t="s">
        <v>566</v>
      </c>
      <c r="C19" s="937"/>
      <c r="D19" s="937"/>
      <c r="E19" s="937"/>
      <c r="F19" s="937"/>
      <c r="G19" s="937"/>
      <c r="H19" s="937"/>
      <c r="I19" s="937"/>
      <c r="J19" s="937"/>
      <c r="K19" s="937"/>
      <c r="L19" s="937"/>
      <c r="M19" s="937"/>
      <c r="N19" s="938"/>
      <c r="O19" s="490">
        <v>1065</v>
      </c>
      <c r="P19" s="939"/>
      <c r="Q19" s="939"/>
      <c r="R19" s="939"/>
      <c r="S19" s="939"/>
      <c r="T19" s="939"/>
      <c r="U19" s="491"/>
    </row>
  </sheetData>
  <mergeCells count="29">
    <mergeCell ref="B18:N18"/>
    <mergeCell ref="P18:T18"/>
    <mergeCell ref="B19:N19"/>
    <mergeCell ref="P19:T19"/>
    <mergeCell ref="B15:N15"/>
    <mergeCell ref="P15:T15"/>
    <mergeCell ref="B16:N16"/>
    <mergeCell ref="P16:T16"/>
    <mergeCell ref="B17:N17"/>
    <mergeCell ref="P17:T17"/>
    <mergeCell ref="B12:N12"/>
    <mergeCell ref="P12:T12"/>
    <mergeCell ref="B13:N13"/>
    <mergeCell ref="P13:T13"/>
    <mergeCell ref="B14:N14"/>
    <mergeCell ref="P14:T14"/>
    <mergeCell ref="B9:N9"/>
    <mergeCell ref="P9:T9"/>
    <mergeCell ref="B10:N10"/>
    <mergeCell ref="P10:T10"/>
    <mergeCell ref="B11:N11"/>
    <mergeCell ref="P11:T11"/>
    <mergeCell ref="B8:N8"/>
    <mergeCell ref="P8:T8"/>
    <mergeCell ref="B4:U5"/>
    <mergeCell ref="B6:N6"/>
    <mergeCell ref="P6:T6"/>
    <mergeCell ref="B7:N7"/>
    <mergeCell ref="P7:T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C241-3EE7-4ECB-9507-8266A281FA4D}">
  <sheetPr codeName="Hoja18"/>
  <dimension ref="B4:S12"/>
  <sheetViews>
    <sheetView showGridLines="0" showRowColHeaders="0" workbookViewId="0"/>
  </sheetViews>
  <sheetFormatPr baseColWidth="10" defaultRowHeight="15"/>
  <cols>
    <col min="2" max="2" width="7.7109375" customWidth="1"/>
    <col min="3" max="3" width="4.7109375" customWidth="1"/>
    <col min="4" max="4" width="5.85546875" customWidth="1"/>
    <col min="5" max="6" width="4.7109375" customWidth="1"/>
    <col min="7" max="7" width="9.5703125" customWidth="1"/>
    <col min="8" max="8" width="7.85546875" customWidth="1"/>
    <col min="9" max="9" width="4.7109375" customWidth="1"/>
    <col min="10" max="10" width="7.85546875" customWidth="1"/>
    <col min="11" max="11" width="9.5703125" customWidth="1"/>
    <col min="12" max="12" width="4.7109375" customWidth="1"/>
    <col min="13" max="13" width="6" customWidth="1"/>
    <col min="14" max="14" width="7.28515625" customWidth="1"/>
    <col min="15" max="15" width="6.7109375" customWidth="1"/>
    <col min="16" max="19" width="4.7109375" customWidth="1"/>
  </cols>
  <sheetData>
    <row r="4" spans="2:19" ht="15.75" thickBot="1"/>
    <row r="5" spans="2:19">
      <c r="B5" s="916" t="s">
        <v>567</v>
      </c>
      <c r="C5" s="917"/>
      <c r="D5" s="917"/>
      <c r="E5" s="917"/>
      <c r="F5" s="917"/>
      <c r="G5" s="917"/>
      <c r="H5" s="917"/>
      <c r="I5" s="917"/>
      <c r="J5" s="917"/>
      <c r="K5" s="917"/>
      <c r="L5" s="917"/>
      <c r="M5" s="917"/>
      <c r="N5" s="917"/>
      <c r="O5" s="917"/>
      <c r="P5" s="917"/>
      <c r="Q5" s="917"/>
      <c r="R5" s="917"/>
      <c r="S5" s="918"/>
    </row>
    <row r="6" spans="2:19" ht="15.75" thickBot="1">
      <c r="B6" s="919"/>
      <c r="C6" s="920"/>
      <c r="D6" s="920"/>
      <c r="E6" s="920"/>
      <c r="F6" s="920"/>
      <c r="G6" s="920"/>
      <c r="H6" s="920"/>
      <c r="I6" s="920"/>
      <c r="J6" s="920"/>
      <c r="K6" s="920"/>
      <c r="L6" s="920"/>
      <c r="M6" s="920"/>
      <c r="N6" s="920"/>
      <c r="O6" s="920"/>
      <c r="P6" s="920"/>
      <c r="Q6" s="920"/>
      <c r="R6" s="920"/>
      <c r="S6" s="921"/>
    </row>
    <row r="7" spans="2:19" ht="24.95" customHeight="1">
      <c r="B7" s="845" t="s">
        <v>568</v>
      </c>
      <c r="C7" s="846"/>
      <c r="D7" s="846"/>
      <c r="E7" s="846"/>
      <c r="F7" s="846"/>
      <c r="G7" s="846"/>
      <c r="H7" s="846"/>
      <c r="I7" s="846"/>
      <c r="J7" s="846"/>
      <c r="K7" s="846"/>
      <c r="L7" s="847"/>
      <c r="M7" s="451">
        <v>701</v>
      </c>
      <c r="N7" s="850"/>
      <c r="O7" s="948"/>
      <c r="P7" s="948"/>
      <c r="Q7" s="948"/>
      <c r="R7" s="948"/>
      <c r="S7" s="481" t="s">
        <v>1</v>
      </c>
    </row>
    <row r="8" spans="2:19" ht="24.95" customHeight="1">
      <c r="B8" s="853" t="s">
        <v>569</v>
      </c>
      <c r="C8" s="854"/>
      <c r="D8" s="854"/>
      <c r="E8" s="854"/>
      <c r="F8" s="854"/>
      <c r="G8" s="854"/>
      <c r="H8" s="854"/>
      <c r="I8" s="854"/>
      <c r="J8" s="854"/>
      <c r="K8" s="854"/>
      <c r="L8" s="855"/>
      <c r="M8" s="453">
        <v>702</v>
      </c>
      <c r="N8" s="949"/>
      <c r="O8" s="950"/>
      <c r="P8" s="950"/>
      <c r="Q8" s="950"/>
      <c r="R8" s="950"/>
      <c r="S8" s="483" t="s">
        <v>21</v>
      </c>
    </row>
    <row r="9" spans="2:19" ht="24.95" customHeight="1">
      <c r="B9" s="943" t="s">
        <v>570</v>
      </c>
      <c r="C9" s="944"/>
      <c r="D9" s="944"/>
      <c r="E9" s="944"/>
      <c r="F9" s="944"/>
      <c r="G9" s="944"/>
      <c r="H9" s="944"/>
      <c r="I9" s="944"/>
      <c r="J9" s="944"/>
      <c r="K9" s="944"/>
      <c r="L9" s="945"/>
      <c r="M9" s="492">
        <v>703</v>
      </c>
      <c r="N9" s="946"/>
      <c r="O9" s="947"/>
      <c r="P9" s="947"/>
      <c r="Q9" s="947"/>
      <c r="R9" s="947"/>
      <c r="S9" s="486" t="s">
        <v>12</v>
      </c>
    </row>
    <row r="10" spans="2:19" ht="24.95" customHeight="1">
      <c r="B10" s="853" t="s">
        <v>571</v>
      </c>
      <c r="C10" s="854"/>
      <c r="D10" s="854"/>
      <c r="E10" s="854"/>
      <c r="F10" s="854"/>
      <c r="G10" s="854"/>
      <c r="H10" s="854"/>
      <c r="I10" s="854"/>
      <c r="J10" s="854"/>
      <c r="K10" s="854"/>
      <c r="L10" s="855"/>
      <c r="M10" s="453">
        <v>704</v>
      </c>
      <c r="N10" s="949"/>
      <c r="O10" s="950"/>
      <c r="P10" s="950"/>
      <c r="Q10" s="950"/>
      <c r="R10" s="950"/>
      <c r="S10" s="456" t="s">
        <v>1</v>
      </c>
    </row>
    <row r="11" spans="2:19" ht="24.95" customHeight="1">
      <c r="B11" s="853" t="s">
        <v>572</v>
      </c>
      <c r="C11" s="854"/>
      <c r="D11" s="854"/>
      <c r="E11" s="854"/>
      <c r="F11" s="854"/>
      <c r="G11" s="854"/>
      <c r="H11" s="854"/>
      <c r="I11" s="854"/>
      <c r="J11" s="854"/>
      <c r="K11" s="854"/>
      <c r="L11" s="855"/>
      <c r="M11" s="453">
        <v>930</v>
      </c>
      <c r="N11" s="949"/>
      <c r="O11" s="950"/>
      <c r="P11" s="950"/>
      <c r="Q11" s="950"/>
      <c r="R11" s="950"/>
      <c r="S11" s="483" t="s">
        <v>21</v>
      </c>
    </row>
    <row r="12" spans="2:19" ht="24.95" customHeight="1" thickBot="1">
      <c r="B12" s="951" t="s">
        <v>573</v>
      </c>
      <c r="C12" s="952"/>
      <c r="D12" s="952"/>
      <c r="E12" s="952"/>
      <c r="F12" s="952"/>
      <c r="G12" s="952"/>
      <c r="H12" s="952"/>
      <c r="I12" s="952"/>
      <c r="J12" s="952"/>
      <c r="K12" s="952"/>
      <c r="L12" s="953"/>
      <c r="M12" s="493">
        <v>705</v>
      </c>
      <c r="N12" s="954"/>
      <c r="O12" s="955"/>
      <c r="P12" s="955"/>
      <c r="Q12" s="955"/>
      <c r="R12" s="955"/>
      <c r="S12" s="494" t="s">
        <v>12</v>
      </c>
    </row>
  </sheetData>
  <mergeCells count="13">
    <mergeCell ref="B10:L10"/>
    <mergeCell ref="N10:R10"/>
    <mergeCell ref="B11:L11"/>
    <mergeCell ref="N11:R11"/>
    <mergeCell ref="B12:L12"/>
    <mergeCell ref="N12:R12"/>
    <mergeCell ref="B9:L9"/>
    <mergeCell ref="N9:R9"/>
    <mergeCell ref="B5:S6"/>
    <mergeCell ref="B7:L7"/>
    <mergeCell ref="N7:R7"/>
    <mergeCell ref="B8:L8"/>
    <mergeCell ref="N8:R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82E54-BB28-40C3-9CC9-50EBD479FA59}">
  <sheetPr codeName="Hoja19"/>
  <dimension ref="B3:AD16"/>
  <sheetViews>
    <sheetView showGridLines="0" showRowColHeaders="0" workbookViewId="0"/>
  </sheetViews>
  <sheetFormatPr baseColWidth="10" defaultRowHeight="15"/>
  <cols>
    <col min="2" max="2" width="7.7109375" customWidth="1"/>
    <col min="3" max="3" width="6.28515625" customWidth="1"/>
    <col min="4" max="5" width="4.7109375" customWidth="1"/>
    <col min="6" max="6" width="8.7109375" customWidth="1"/>
    <col min="7" max="7" width="7.7109375" customWidth="1"/>
    <col min="8" max="8" width="4.7109375" customWidth="1"/>
    <col min="9" max="9" width="5.85546875" customWidth="1"/>
    <col min="10" max="11" width="4.7109375" customWidth="1"/>
    <col min="12" max="12" width="9.5703125" customWidth="1"/>
    <col min="13" max="13" width="7.85546875" customWidth="1"/>
    <col min="14" max="14" width="4.7109375" customWidth="1"/>
    <col min="15" max="15" width="7.85546875" customWidth="1"/>
    <col min="16" max="16" width="9.5703125" customWidth="1"/>
    <col min="17" max="17" width="4.7109375" customWidth="1"/>
    <col min="18" max="18" width="6" customWidth="1"/>
    <col min="19" max="19" width="7.28515625" customWidth="1"/>
    <col min="20" max="20" width="6.7109375" customWidth="1"/>
    <col min="21" max="24" width="4.7109375" customWidth="1"/>
    <col min="25" max="25" width="8" customWidth="1"/>
    <col min="26" max="30" width="4.7109375" customWidth="1"/>
  </cols>
  <sheetData>
    <row r="3" spans="2:30" ht="15.75" thickBot="1"/>
    <row r="4" spans="2:30">
      <c r="B4" s="916" t="s">
        <v>574</v>
      </c>
      <c r="C4" s="917"/>
      <c r="D4" s="917"/>
      <c r="E4" s="917"/>
      <c r="F4" s="917"/>
      <c r="G4" s="917"/>
      <c r="H4" s="917"/>
      <c r="I4" s="917"/>
      <c r="J4" s="917"/>
      <c r="K4" s="917"/>
      <c r="L4" s="917"/>
      <c r="M4" s="917"/>
      <c r="N4" s="917"/>
      <c r="O4" s="917"/>
      <c r="P4" s="917"/>
      <c r="Q4" s="917"/>
      <c r="R4" s="917"/>
      <c r="S4" s="917"/>
      <c r="T4" s="917"/>
      <c r="U4" s="917"/>
      <c r="V4" s="917"/>
      <c r="W4" s="917"/>
      <c r="X4" s="917"/>
      <c r="Y4" s="917"/>
      <c r="Z4" s="917"/>
      <c r="AA4" s="917"/>
      <c r="AB4" s="917"/>
      <c r="AC4" s="917"/>
      <c r="AD4" s="918"/>
    </row>
    <row r="5" spans="2:30" ht="15.75" thickBot="1">
      <c r="B5" s="919"/>
      <c r="C5" s="920"/>
      <c r="D5" s="920"/>
      <c r="E5" s="920"/>
      <c r="F5" s="920"/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920"/>
      <c r="R5" s="920"/>
      <c r="S5" s="920"/>
      <c r="T5" s="920"/>
      <c r="U5" s="920"/>
      <c r="V5" s="920"/>
      <c r="W5" s="920"/>
      <c r="X5" s="920"/>
      <c r="Y5" s="920"/>
      <c r="Z5" s="920"/>
      <c r="AA5" s="920"/>
      <c r="AB5" s="920"/>
      <c r="AC5" s="920"/>
      <c r="AD5" s="921"/>
    </row>
    <row r="6" spans="2:30" ht="24.95" customHeight="1" thickBot="1">
      <c r="B6" s="956" t="s">
        <v>575</v>
      </c>
      <c r="C6" s="959" t="s">
        <v>576</v>
      </c>
      <c r="D6" s="960"/>
      <c r="E6" s="960"/>
      <c r="F6" s="960"/>
      <c r="G6" s="960" t="s">
        <v>577</v>
      </c>
      <c r="H6" s="960"/>
      <c r="I6" s="960"/>
      <c r="J6" s="960"/>
      <c r="K6" s="960"/>
      <c r="L6" s="960"/>
      <c r="M6" s="960" t="s">
        <v>578</v>
      </c>
      <c r="N6" s="960"/>
      <c r="O6" s="960"/>
      <c r="P6" s="960"/>
      <c r="Q6" s="960"/>
      <c r="R6" s="960"/>
      <c r="S6" s="960" t="s">
        <v>579</v>
      </c>
      <c r="T6" s="960"/>
      <c r="U6" s="960"/>
      <c r="V6" s="960"/>
      <c r="W6" s="960"/>
      <c r="X6" s="960"/>
      <c r="Y6" s="960" t="s">
        <v>580</v>
      </c>
      <c r="Z6" s="960"/>
      <c r="AA6" s="960"/>
      <c r="AB6" s="960"/>
      <c r="AC6" s="960"/>
      <c r="AD6" s="961"/>
    </row>
    <row r="7" spans="2:30" ht="24.95" customHeight="1">
      <c r="B7" s="957"/>
      <c r="C7" s="962" t="s">
        <v>581</v>
      </c>
      <c r="D7" s="963"/>
      <c r="E7" s="963"/>
      <c r="F7" s="963"/>
      <c r="G7" s="451">
        <v>1067</v>
      </c>
      <c r="H7" s="948"/>
      <c r="I7" s="948"/>
      <c r="J7" s="948"/>
      <c r="K7" s="948"/>
      <c r="L7" s="948"/>
      <c r="M7" s="451">
        <v>1068</v>
      </c>
      <c r="N7" s="964"/>
      <c r="O7" s="964"/>
      <c r="P7" s="964"/>
      <c r="Q7" s="964"/>
      <c r="R7" s="964"/>
      <c r="S7" s="451">
        <v>1069</v>
      </c>
      <c r="T7" s="964"/>
      <c r="U7" s="964"/>
      <c r="V7" s="964"/>
      <c r="W7" s="964"/>
      <c r="X7" s="964"/>
      <c r="Y7" s="451">
        <v>1070</v>
      </c>
      <c r="Z7" s="948"/>
      <c r="AA7" s="948"/>
      <c r="AB7" s="948"/>
      <c r="AC7" s="948"/>
      <c r="AD7" s="965"/>
    </row>
    <row r="8" spans="2:30" ht="24.95" customHeight="1">
      <c r="B8" s="957"/>
      <c r="C8" s="966" t="s">
        <v>582</v>
      </c>
      <c r="D8" s="967"/>
      <c r="E8" s="967"/>
      <c r="F8" s="968"/>
      <c r="G8" s="472">
        <v>1071</v>
      </c>
      <c r="H8" s="969"/>
      <c r="I8" s="970"/>
      <c r="J8" s="970"/>
      <c r="K8" s="970"/>
      <c r="L8" s="971"/>
      <c r="M8" s="472">
        <v>1072</v>
      </c>
      <c r="N8" s="972"/>
      <c r="O8" s="973"/>
      <c r="P8" s="973"/>
      <c r="Q8" s="973"/>
      <c r="R8" s="974"/>
      <c r="S8" s="472">
        <v>1073</v>
      </c>
      <c r="T8" s="975"/>
      <c r="U8" s="976"/>
      <c r="V8" s="976"/>
      <c r="W8" s="976"/>
      <c r="X8" s="977"/>
      <c r="Y8" s="472">
        <v>1074</v>
      </c>
      <c r="Z8" s="969"/>
      <c r="AA8" s="970"/>
      <c r="AB8" s="970"/>
      <c r="AC8" s="970"/>
      <c r="AD8" s="978"/>
    </row>
    <row r="9" spans="2:30" ht="24.95" customHeight="1" thickBot="1">
      <c r="B9" s="958"/>
      <c r="C9" s="984" t="s">
        <v>583</v>
      </c>
      <c r="D9" s="985"/>
      <c r="E9" s="985"/>
      <c r="F9" s="985"/>
      <c r="G9" s="458">
        <v>798</v>
      </c>
      <c r="H9" s="986"/>
      <c r="I9" s="986"/>
      <c r="J9" s="986"/>
      <c r="K9" s="986"/>
      <c r="L9" s="986"/>
      <c r="M9" s="458">
        <v>801</v>
      </c>
      <c r="N9" s="987"/>
      <c r="O9" s="988"/>
      <c r="P9" s="988"/>
      <c r="Q9" s="988"/>
      <c r="R9" s="989"/>
      <c r="S9" s="495"/>
      <c r="T9" s="990"/>
      <c r="U9" s="990"/>
      <c r="V9" s="990"/>
      <c r="W9" s="990"/>
      <c r="X9" s="990"/>
      <c r="Y9" s="496"/>
      <c r="Z9" s="991"/>
      <c r="AA9" s="991"/>
      <c r="AB9" s="991"/>
      <c r="AC9" s="991"/>
      <c r="AD9" s="992"/>
    </row>
    <row r="10" spans="2:30" ht="24.95" customHeight="1" thickBot="1">
      <c r="B10" s="979" t="s">
        <v>584</v>
      </c>
      <c r="C10" s="982" t="s">
        <v>576</v>
      </c>
      <c r="D10" s="983"/>
      <c r="E10" s="983"/>
      <c r="F10" s="983"/>
      <c r="G10" s="983" t="s">
        <v>585</v>
      </c>
      <c r="H10" s="983"/>
      <c r="I10" s="983"/>
      <c r="J10" s="983"/>
      <c r="K10" s="983"/>
      <c r="L10" s="983"/>
      <c r="M10" s="983" t="s">
        <v>578</v>
      </c>
      <c r="N10" s="983"/>
      <c r="O10" s="983"/>
      <c r="P10" s="983"/>
      <c r="Q10" s="983"/>
      <c r="R10" s="983"/>
      <c r="S10" s="983" t="s">
        <v>579</v>
      </c>
      <c r="T10" s="983"/>
      <c r="U10" s="983"/>
      <c r="V10" s="983"/>
      <c r="W10" s="983"/>
      <c r="X10" s="983"/>
      <c r="Y10" s="983" t="s">
        <v>580</v>
      </c>
      <c r="Z10" s="983"/>
      <c r="AA10" s="983"/>
      <c r="AB10" s="983"/>
      <c r="AC10" s="983"/>
      <c r="AD10" s="993"/>
    </row>
    <row r="11" spans="2:30" ht="24.95" customHeight="1">
      <c r="B11" s="980"/>
      <c r="C11" s="962" t="s">
        <v>581</v>
      </c>
      <c r="D11" s="963"/>
      <c r="E11" s="963"/>
      <c r="F11" s="963"/>
      <c r="G11" s="451">
        <v>1076</v>
      </c>
      <c r="H11" s="948"/>
      <c r="I11" s="948"/>
      <c r="J11" s="948"/>
      <c r="K11" s="948"/>
      <c r="L11" s="948"/>
      <c r="M11" s="451">
        <v>1077</v>
      </c>
      <c r="N11" s="948"/>
      <c r="O11" s="948"/>
      <c r="P11" s="948"/>
      <c r="Q11" s="948"/>
      <c r="R11" s="948"/>
      <c r="S11" s="497">
        <v>1078</v>
      </c>
      <c r="T11" s="948"/>
      <c r="U11" s="948"/>
      <c r="V11" s="948"/>
      <c r="W11" s="948"/>
      <c r="X11" s="948"/>
      <c r="Y11" s="451">
        <v>1079</v>
      </c>
      <c r="Z11" s="948"/>
      <c r="AA11" s="948"/>
      <c r="AB11" s="948"/>
      <c r="AC11" s="948"/>
      <c r="AD11" s="965"/>
    </row>
    <row r="12" spans="2:30" ht="24.95" customHeight="1" thickBot="1">
      <c r="B12" s="981"/>
      <c r="C12" s="997" t="s">
        <v>586</v>
      </c>
      <c r="D12" s="998"/>
      <c r="E12" s="998"/>
      <c r="F12" s="998"/>
      <c r="G12" s="472">
        <v>1080</v>
      </c>
      <c r="H12" s="999"/>
      <c r="I12" s="999"/>
      <c r="J12" s="999"/>
      <c r="K12" s="999"/>
      <c r="L12" s="999"/>
      <c r="M12" s="472">
        <v>1081</v>
      </c>
      <c r="N12" s="999"/>
      <c r="O12" s="999"/>
      <c r="P12" s="999"/>
      <c r="Q12" s="999"/>
      <c r="R12" s="999"/>
      <c r="S12" s="498">
        <v>1082</v>
      </c>
      <c r="T12" s="999"/>
      <c r="U12" s="999"/>
      <c r="V12" s="999"/>
      <c r="W12" s="999"/>
      <c r="X12" s="999"/>
      <c r="Y12" s="472">
        <v>1083</v>
      </c>
      <c r="Z12" s="999"/>
      <c r="AA12" s="999"/>
      <c r="AB12" s="999"/>
      <c r="AC12" s="999"/>
      <c r="AD12" s="1000"/>
    </row>
    <row r="13" spans="2:30" ht="24.95" customHeight="1" thickBot="1">
      <c r="B13" s="994" t="s">
        <v>587</v>
      </c>
      <c r="C13" s="959" t="s">
        <v>576</v>
      </c>
      <c r="D13" s="960"/>
      <c r="E13" s="960"/>
      <c r="F13" s="960"/>
      <c r="G13" s="960" t="s">
        <v>588</v>
      </c>
      <c r="H13" s="960"/>
      <c r="I13" s="960"/>
      <c r="J13" s="960"/>
      <c r="K13" s="960"/>
      <c r="L13" s="960"/>
      <c r="M13" s="960" t="s">
        <v>578</v>
      </c>
      <c r="N13" s="960"/>
      <c r="O13" s="960"/>
      <c r="P13" s="960"/>
      <c r="Q13" s="960"/>
      <c r="R13" s="960"/>
      <c r="S13" s="960" t="s">
        <v>579</v>
      </c>
      <c r="T13" s="960"/>
      <c r="U13" s="960"/>
      <c r="V13" s="960"/>
      <c r="W13" s="960"/>
      <c r="X13" s="960"/>
      <c r="Y13" s="960" t="s">
        <v>580</v>
      </c>
      <c r="Z13" s="960"/>
      <c r="AA13" s="960"/>
      <c r="AB13" s="960"/>
      <c r="AC13" s="960"/>
      <c r="AD13" s="961"/>
    </row>
    <row r="14" spans="2:30" ht="24.95" customHeight="1">
      <c r="B14" s="995"/>
      <c r="C14" s="962" t="s">
        <v>581</v>
      </c>
      <c r="D14" s="963"/>
      <c r="E14" s="963"/>
      <c r="F14" s="963"/>
      <c r="G14" s="451">
        <v>1084</v>
      </c>
      <c r="H14" s="948"/>
      <c r="I14" s="948"/>
      <c r="J14" s="948"/>
      <c r="K14" s="948"/>
      <c r="L14" s="948"/>
      <c r="M14" s="451">
        <v>1085</v>
      </c>
      <c r="N14" s="948"/>
      <c r="O14" s="948"/>
      <c r="P14" s="948"/>
      <c r="Q14" s="948"/>
      <c r="R14" s="948"/>
      <c r="S14" s="451">
        <v>1086</v>
      </c>
      <c r="T14" s="948"/>
      <c r="U14" s="948"/>
      <c r="V14" s="948"/>
      <c r="W14" s="948"/>
      <c r="X14" s="948"/>
      <c r="Y14" s="451">
        <v>1087</v>
      </c>
      <c r="Z14" s="948"/>
      <c r="AA14" s="948"/>
      <c r="AB14" s="948"/>
      <c r="AC14" s="948"/>
      <c r="AD14" s="965"/>
    </row>
    <row r="15" spans="2:30" ht="24.95" customHeight="1">
      <c r="B15" s="995"/>
      <c r="C15" s="874" t="s">
        <v>586</v>
      </c>
      <c r="D15" s="875"/>
      <c r="E15" s="875"/>
      <c r="F15" s="875"/>
      <c r="G15" s="453">
        <v>1128</v>
      </c>
      <c r="H15" s="950"/>
      <c r="I15" s="950"/>
      <c r="J15" s="950"/>
      <c r="K15" s="950"/>
      <c r="L15" s="950"/>
      <c r="M15" s="453">
        <v>1129</v>
      </c>
      <c r="N15" s="950"/>
      <c r="O15" s="950"/>
      <c r="P15" s="950"/>
      <c r="Q15" s="950"/>
      <c r="R15" s="950"/>
      <c r="S15" s="453">
        <v>1130</v>
      </c>
      <c r="T15" s="950"/>
      <c r="U15" s="950"/>
      <c r="V15" s="950"/>
      <c r="W15" s="950"/>
      <c r="X15" s="950"/>
      <c r="Y15" s="453">
        <v>1131</v>
      </c>
      <c r="Z15" s="950"/>
      <c r="AA15" s="950"/>
      <c r="AB15" s="950"/>
      <c r="AC15" s="950"/>
      <c r="AD15" s="1001"/>
    </row>
    <row r="16" spans="2:30" ht="24.95" customHeight="1" thickBot="1">
      <c r="B16" s="996"/>
      <c r="C16" s="984" t="s">
        <v>583</v>
      </c>
      <c r="D16" s="985"/>
      <c r="E16" s="985"/>
      <c r="F16" s="985"/>
      <c r="G16" s="458">
        <v>1088</v>
      </c>
      <c r="H16" s="986"/>
      <c r="I16" s="986"/>
      <c r="J16" s="986"/>
      <c r="K16" s="986"/>
      <c r="L16" s="986"/>
      <c r="M16" s="458">
        <v>1089</v>
      </c>
      <c r="N16" s="986"/>
      <c r="O16" s="986"/>
      <c r="P16" s="986"/>
      <c r="Q16" s="986"/>
      <c r="R16" s="986"/>
      <c r="S16" s="495"/>
      <c r="T16" s="990"/>
      <c r="U16" s="990"/>
      <c r="V16" s="990"/>
      <c r="W16" s="990"/>
      <c r="X16" s="990"/>
      <c r="Y16" s="496"/>
      <c r="Z16" s="991"/>
      <c r="AA16" s="991"/>
      <c r="AB16" s="991"/>
      <c r="AC16" s="991"/>
      <c r="AD16" s="992"/>
    </row>
  </sheetData>
  <mergeCells count="59">
    <mergeCell ref="Z14:AD14"/>
    <mergeCell ref="C16:F16"/>
    <mergeCell ref="H16:L16"/>
    <mergeCell ref="N16:R16"/>
    <mergeCell ref="T16:X16"/>
    <mergeCell ref="Z16:AD16"/>
    <mergeCell ref="C15:F15"/>
    <mergeCell ref="H15:L15"/>
    <mergeCell ref="N15:R15"/>
    <mergeCell ref="T15:X15"/>
    <mergeCell ref="Z15:AD15"/>
    <mergeCell ref="Z11:AD11"/>
    <mergeCell ref="B13:B16"/>
    <mergeCell ref="C13:F13"/>
    <mergeCell ref="G13:L13"/>
    <mergeCell ref="M13:R13"/>
    <mergeCell ref="S13:X13"/>
    <mergeCell ref="C12:F12"/>
    <mergeCell ref="H12:L12"/>
    <mergeCell ref="N12:R12"/>
    <mergeCell ref="T12:X12"/>
    <mergeCell ref="Z12:AD12"/>
    <mergeCell ref="Y13:AD13"/>
    <mergeCell ref="C14:F14"/>
    <mergeCell ref="H14:L14"/>
    <mergeCell ref="N14:R14"/>
    <mergeCell ref="T14:X14"/>
    <mergeCell ref="Z8:AD8"/>
    <mergeCell ref="B10:B12"/>
    <mergeCell ref="C10:F10"/>
    <mergeCell ref="G10:L10"/>
    <mergeCell ref="M10:R10"/>
    <mergeCell ref="S10:X10"/>
    <mergeCell ref="C9:F9"/>
    <mergeCell ref="H9:L9"/>
    <mergeCell ref="N9:R9"/>
    <mergeCell ref="T9:X9"/>
    <mergeCell ref="Z9:AD9"/>
    <mergeCell ref="Y10:AD10"/>
    <mergeCell ref="C11:F11"/>
    <mergeCell ref="H11:L11"/>
    <mergeCell ref="N11:R11"/>
    <mergeCell ref="T11:X11"/>
    <mergeCell ref="B4:AD5"/>
    <mergeCell ref="B6:B9"/>
    <mergeCell ref="C6:F6"/>
    <mergeCell ref="G6:L6"/>
    <mergeCell ref="M6:R6"/>
    <mergeCell ref="S6:X6"/>
    <mergeCell ref="Y6:AD6"/>
    <mergeCell ref="C7:F7"/>
    <mergeCell ref="H7:L7"/>
    <mergeCell ref="N7:R7"/>
    <mergeCell ref="T7:X7"/>
    <mergeCell ref="Z7:AD7"/>
    <mergeCell ref="C8:F8"/>
    <mergeCell ref="H8:L8"/>
    <mergeCell ref="N8:R8"/>
    <mergeCell ref="T8:X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C273-1E5C-4B80-93F3-268231DB40CB}">
  <sheetPr codeName="Hoja20"/>
  <dimension ref="B4:N10"/>
  <sheetViews>
    <sheetView showGridLines="0" showRowColHeaders="0" workbookViewId="0"/>
  </sheetViews>
  <sheetFormatPr baseColWidth="10" defaultRowHeight="15"/>
  <cols>
    <col min="2" max="3" width="4.7109375" customWidth="1"/>
    <col min="4" max="4" width="9.5703125" customWidth="1"/>
    <col min="5" max="5" width="7.85546875" customWidth="1"/>
    <col min="6" max="6" width="4.7109375" customWidth="1"/>
    <col min="7" max="7" width="7.85546875" customWidth="1"/>
    <col min="8" max="8" width="9.5703125" customWidth="1"/>
    <col min="9" max="9" width="4.7109375" customWidth="1"/>
    <col min="10" max="10" width="6" customWidth="1"/>
    <col min="11" max="11" width="7.28515625" customWidth="1"/>
    <col min="12" max="12" width="6.7109375" customWidth="1"/>
    <col min="13" max="14" width="4.7109375" customWidth="1"/>
  </cols>
  <sheetData>
    <row r="4" spans="2:14" ht="15.75" thickBot="1"/>
    <row r="5" spans="2:14">
      <c r="B5" s="916" t="s">
        <v>589</v>
      </c>
      <c r="C5" s="917"/>
      <c r="D5" s="917"/>
      <c r="E5" s="917"/>
      <c r="F5" s="917"/>
      <c r="G5" s="917"/>
      <c r="H5" s="917"/>
      <c r="I5" s="917"/>
      <c r="J5" s="917"/>
      <c r="K5" s="917"/>
      <c r="L5" s="917"/>
      <c r="M5" s="917"/>
      <c r="N5" s="918"/>
    </row>
    <row r="6" spans="2:14" ht="15.75" thickBot="1">
      <c r="B6" s="919"/>
      <c r="C6" s="920"/>
      <c r="D6" s="920"/>
      <c r="E6" s="920"/>
      <c r="F6" s="920"/>
      <c r="G6" s="920"/>
      <c r="H6" s="920"/>
      <c r="I6" s="920"/>
      <c r="J6" s="920"/>
      <c r="K6" s="920"/>
      <c r="L6" s="920"/>
      <c r="M6" s="920"/>
      <c r="N6" s="921"/>
    </row>
    <row r="7" spans="2:14" ht="24.95" customHeight="1">
      <c r="B7" s="1007" t="s">
        <v>590</v>
      </c>
      <c r="C7" s="1008"/>
      <c r="D7" s="1008"/>
      <c r="E7" s="1008"/>
      <c r="F7" s="1008"/>
      <c r="G7" s="1009"/>
      <c r="H7" s="499">
        <v>1651</v>
      </c>
      <c r="I7" s="1010"/>
      <c r="J7" s="1011"/>
      <c r="K7" s="1011"/>
      <c r="L7" s="1011"/>
      <c r="M7" s="1011"/>
      <c r="N7" s="500" t="s">
        <v>1</v>
      </c>
    </row>
    <row r="8" spans="2:14" ht="24.95" customHeight="1">
      <c r="B8" s="1012" t="s">
        <v>591</v>
      </c>
      <c r="C8" s="1013"/>
      <c r="D8" s="1013"/>
      <c r="E8" s="1013"/>
      <c r="F8" s="1013"/>
      <c r="G8" s="1014"/>
      <c r="H8" s="501">
        <v>1652</v>
      </c>
      <c r="I8" s="1015"/>
      <c r="J8" s="1016"/>
      <c r="K8" s="1016"/>
      <c r="L8" s="1016"/>
      <c r="M8" s="1016"/>
      <c r="N8" s="502" t="s">
        <v>1</v>
      </c>
    </row>
    <row r="9" spans="2:14" ht="24.95" customHeight="1">
      <c r="B9" s="1012" t="s">
        <v>592</v>
      </c>
      <c r="C9" s="1013"/>
      <c r="D9" s="1013"/>
      <c r="E9" s="1013"/>
      <c r="F9" s="1013"/>
      <c r="G9" s="1014"/>
      <c r="H9" s="501">
        <v>1653</v>
      </c>
      <c r="I9" s="1015"/>
      <c r="J9" s="1016"/>
      <c r="K9" s="1016"/>
      <c r="L9" s="1016"/>
      <c r="M9" s="1016"/>
      <c r="N9" s="503" t="s">
        <v>21</v>
      </c>
    </row>
    <row r="10" spans="2:14" ht="24.95" customHeight="1" thickBot="1">
      <c r="B10" s="1002" t="s">
        <v>127</v>
      </c>
      <c r="C10" s="1003"/>
      <c r="D10" s="1003"/>
      <c r="E10" s="1003"/>
      <c r="F10" s="1003"/>
      <c r="G10" s="1004"/>
      <c r="H10" s="504">
        <v>1654</v>
      </c>
      <c r="I10" s="1005"/>
      <c r="J10" s="1006"/>
      <c r="K10" s="1006"/>
      <c r="L10" s="1006"/>
      <c r="M10" s="1006"/>
      <c r="N10" s="505" t="s">
        <v>12</v>
      </c>
    </row>
  </sheetData>
  <mergeCells count="9">
    <mergeCell ref="B10:G10"/>
    <mergeCell ref="I10:M10"/>
    <mergeCell ref="B5:N6"/>
    <mergeCell ref="B7:G7"/>
    <mergeCell ref="I7:M7"/>
    <mergeCell ref="B8:G8"/>
    <mergeCell ref="I8:M8"/>
    <mergeCell ref="B9:G9"/>
    <mergeCell ref="I9:M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0925-4F21-4D3D-95F7-5D9E1A897A0E}">
  <sheetPr codeName="Hoja31">
    <pageSetUpPr fitToPage="1"/>
  </sheetPr>
  <dimension ref="B1:F38"/>
  <sheetViews>
    <sheetView showGridLines="0" showRowColHeaders="0" workbookViewId="0">
      <pane ySplit="5" topLeftCell="A6" activePane="bottomLeft" state="frozen"/>
      <selection pane="bottomLeft"/>
    </sheetView>
  </sheetViews>
  <sheetFormatPr baseColWidth="10" defaultColWidth="8.85546875" defaultRowHeight="15.75"/>
  <cols>
    <col min="1" max="1" width="5" customWidth="1"/>
    <col min="2" max="2" width="9.140625" style="44"/>
    <col min="3" max="3" width="91.5703125" style="44" bestFit="1" customWidth="1"/>
    <col min="4" max="4" width="10.5703125" style="44" customWidth="1"/>
    <col min="5" max="5" width="20.5703125" style="44" customWidth="1"/>
    <col min="6" max="6" width="3.5703125" style="44" customWidth="1"/>
  </cols>
  <sheetData>
    <row r="1" spans="2:6" s="111" customFormat="1">
      <c r="B1" s="44"/>
      <c r="C1" s="44"/>
      <c r="D1" s="44"/>
      <c r="E1" s="44"/>
      <c r="F1" s="44"/>
    </row>
    <row r="2" spans="2:6" s="111" customFormat="1">
      <c r="B2" s="44"/>
      <c r="C2" s="177"/>
      <c r="D2" s="44"/>
      <c r="E2" s="44"/>
      <c r="F2" s="44"/>
    </row>
    <row r="4" spans="2:6" s="111" customFormat="1" ht="4.5" customHeight="1" thickBot="1">
      <c r="B4" s="44"/>
      <c r="C4" s="44"/>
      <c r="D4" s="44"/>
      <c r="E4" s="44"/>
      <c r="F4" s="44"/>
    </row>
    <row r="5" spans="2:6" ht="21.75" customHeight="1" thickBot="1">
      <c r="B5" s="1017" t="s">
        <v>128</v>
      </c>
      <c r="C5" s="1018"/>
      <c r="D5" s="1018"/>
      <c r="E5" s="1018"/>
      <c r="F5" s="1019"/>
    </row>
    <row r="6" spans="2:6" ht="18">
      <c r="B6" s="1026" t="s">
        <v>129</v>
      </c>
      <c r="C6" s="83" t="s">
        <v>130</v>
      </c>
      <c r="D6" s="84">
        <v>783</v>
      </c>
      <c r="E6" s="255"/>
      <c r="F6" s="78"/>
    </row>
    <row r="7" spans="2:6" ht="30">
      <c r="B7" s="1027"/>
      <c r="C7" s="85" t="s">
        <v>131</v>
      </c>
      <c r="D7" s="86">
        <v>976</v>
      </c>
      <c r="E7" s="256"/>
      <c r="F7" s="78"/>
    </row>
    <row r="8" spans="2:6" ht="45">
      <c r="B8" s="1027"/>
      <c r="C8" s="85" t="s">
        <v>132</v>
      </c>
      <c r="D8" s="86">
        <v>978</v>
      </c>
      <c r="E8" s="256"/>
      <c r="F8" s="78"/>
    </row>
    <row r="9" spans="2:6" ht="18">
      <c r="B9" s="1027"/>
      <c r="C9" s="87" t="s">
        <v>133</v>
      </c>
      <c r="D9" s="86">
        <v>1020</v>
      </c>
      <c r="E9" s="256"/>
      <c r="F9" s="78"/>
    </row>
    <row r="10" spans="2:6" ht="18">
      <c r="B10" s="1027"/>
      <c r="C10" s="87" t="s">
        <v>134</v>
      </c>
      <c r="D10" s="86">
        <v>1019</v>
      </c>
      <c r="E10" s="256"/>
      <c r="F10" s="78"/>
    </row>
    <row r="11" spans="2:6" ht="18.75" thickBot="1">
      <c r="B11" s="1028"/>
      <c r="C11" s="88" t="s">
        <v>135</v>
      </c>
      <c r="D11" s="89">
        <v>974</v>
      </c>
      <c r="E11" s="259"/>
      <c r="F11" s="107"/>
    </row>
    <row r="12" spans="2:6" ht="18">
      <c r="B12" s="1024" t="s">
        <v>136</v>
      </c>
      <c r="C12" s="83" t="s">
        <v>137</v>
      </c>
      <c r="D12" s="84">
        <v>122</v>
      </c>
      <c r="E12" s="260"/>
      <c r="F12" s="108"/>
    </row>
    <row r="13" spans="2:6" ht="18">
      <c r="B13" s="1025"/>
      <c r="C13" s="87" t="s">
        <v>138</v>
      </c>
      <c r="D13" s="86">
        <v>123</v>
      </c>
      <c r="E13" s="261"/>
      <c r="F13" s="78"/>
    </row>
    <row r="14" spans="2:6" ht="18">
      <c r="B14" s="1025"/>
      <c r="C14" s="87" t="s">
        <v>139</v>
      </c>
      <c r="D14" s="86">
        <v>101</v>
      </c>
      <c r="E14" s="261"/>
      <c r="F14" s="78"/>
    </row>
    <row r="15" spans="2:6" ht="18">
      <c r="B15" s="1025"/>
      <c r="C15" s="87" t="s">
        <v>140</v>
      </c>
      <c r="D15" s="86">
        <v>102</v>
      </c>
      <c r="E15" s="261"/>
      <c r="F15" s="78"/>
    </row>
    <row r="16" spans="2:6" ht="18">
      <c r="B16" s="1025"/>
      <c r="C16" s="87" t="s">
        <v>141</v>
      </c>
      <c r="D16" s="86">
        <v>784</v>
      </c>
      <c r="E16" s="261"/>
      <c r="F16" s="78"/>
    </row>
    <row r="17" spans="2:6" ht="18">
      <c r="B17" s="1025"/>
      <c r="C17" s="87" t="s">
        <v>142</v>
      </c>
      <c r="D17" s="86">
        <v>129</v>
      </c>
      <c r="E17" s="261"/>
      <c r="F17" s="78"/>
    </row>
    <row r="18" spans="2:6" ht="18">
      <c r="B18" s="1025"/>
      <c r="C18" s="87" t="s">
        <v>143</v>
      </c>
      <c r="D18" s="90">
        <v>648</v>
      </c>
      <c r="E18" s="261"/>
      <c r="F18" s="78"/>
    </row>
    <row r="19" spans="2:6" ht="18">
      <c r="B19" s="1025"/>
      <c r="C19" s="87" t="s">
        <v>144</v>
      </c>
      <c r="D19" s="86">
        <v>647</v>
      </c>
      <c r="E19" s="261"/>
      <c r="F19" s="78"/>
    </row>
    <row r="20" spans="2:6" ht="18">
      <c r="B20" s="1025"/>
      <c r="C20" s="87" t="s">
        <v>145</v>
      </c>
      <c r="D20" s="86">
        <v>1003</v>
      </c>
      <c r="E20" s="261"/>
      <c r="F20" s="78"/>
    </row>
    <row r="21" spans="2:6" ht="18">
      <c r="B21" s="1025"/>
      <c r="C21" s="87" t="s">
        <v>146</v>
      </c>
      <c r="D21" s="86">
        <v>1004</v>
      </c>
      <c r="E21" s="261"/>
      <c r="F21" s="78"/>
    </row>
    <row r="22" spans="2:6" ht="18.75" thickBot="1">
      <c r="B22" s="1025"/>
      <c r="C22" s="91" t="s">
        <v>147</v>
      </c>
      <c r="D22" s="89">
        <v>843</v>
      </c>
      <c r="E22" s="262"/>
      <c r="F22" s="78"/>
    </row>
    <row r="23" spans="2:6" ht="18">
      <c r="B23" s="1020" t="s">
        <v>148</v>
      </c>
      <c r="C23" s="83" t="s">
        <v>149</v>
      </c>
      <c r="D23" s="84">
        <v>1005</v>
      </c>
      <c r="E23" s="263"/>
      <c r="F23" s="108"/>
    </row>
    <row r="24" spans="2:6" ht="18">
      <c r="B24" s="1021"/>
      <c r="C24" s="87" t="s">
        <v>150</v>
      </c>
      <c r="D24" s="86">
        <v>975</v>
      </c>
      <c r="E24" s="261"/>
      <c r="F24" s="78"/>
    </row>
    <row r="25" spans="2:6" ht="30">
      <c r="B25" s="1021"/>
      <c r="C25" s="92" t="s">
        <v>151</v>
      </c>
      <c r="D25" s="86">
        <v>1021</v>
      </c>
      <c r="E25" s="261"/>
      <c r="F25" s="78"/>
    </row>
    <row r="26" spans="2:6" ht="18">
      <c r="B26" s="1021"/>
      <c r="C26" s="93" t="s">
        <v>152</v>
      </c>
      <c r="D26" s="86">
        <v>1191</v>
      </c>
      <c r="E26" s="261"/>
      <c r="F26" s="78"/>
    </row>
    <row r="27" spans="2:6" ht="18">
      <c r="B27" s="1021"/>
      <c r="C27" s="93" t="s">
        <v>153</v>
      </c>
      <c r="D27" s="86">
        <v>1192</v>
      </c>
      <c r="E27" s="261"/>
      <c r="F27" s="78"/>
    </row>
    <row r="28" spans="2:6" ht="30">
      <c r="B28" s="1021"/>
      <c r="C28" s="92" t="s">
        <v>154</v>
      </c>
      <c r="D28" s="86">
        <v>1193</v>
      </c>
      <c r="E28" s="261"/>
      <c r="F28" s="78"/>
    </row>
    <row r="29" spans="2:6" ht="30.75" thickBot="1">
      <c r="B29" s="1023"/>
      <c r="C29" s="94" t="s">
        <v>155</v>
      </c>
      <c r="D29" s="89">
        <v>1194</v>
      </c>
      <c r="E29" s="262"/>
      <c r="F29" s="78"/>
    </row>
    <row r="30" spans="2:6" ht="30">
      <c r="B30" s="1020" t="s">
        <v>156</v>
      </c>
      <c r="C30" s="95" t="s">
        <v>157</v>
      </c>
      <c r="D30" s="84">
        <v>1195</v>
      </c>
      <c r="E30" s="255"/>
      <c r="F30" s="108"/>
    </row>
    <row r="31" spans="2:6" ht="30.75">
      <c r="B31" s="1021"/>
      <c r="C31" s="96" t="s">
        <v>158</v>
      </c>
      <c r="D31" s="86">
        <v>1691</v>
      </c>
      <c r="E31" s="256"/>
      <c r="F31" s="78"/>
    </row>
    <row r="32" spans="2:6" ht="30.75">
      <c r="B32" s="1021"/>
      <c r="C32" s="96" t="s">
        <v>159</v>
      </c>
      <c r="D32" s="86">
        <v>1196</v>
      </c>
      <c r="E32" s="256"/>
      <c r="F32" s="78"/>
    </row>
    <row r="33" spans="2:6" ht="30.75">
      <c r="B33" s="1021"/>
      <c r="C33" s="96" t="s">
        <v>160</v>
      </c>
      <c r="D33" s="86">
        <v>1197</v>
      </c>
      <c r="E33" s="256"/>
      <c r="F33" s="78"/>
    </row>
    <row r="34" spans="2:6" ht="30">
      <c r="B34" s="1021"/>
      <c r="C34" s="85" t="s">
        <v>161</v>
      </c>
      <c r="D34" s="86">
        <v>1137</v>
      </c>
      <c r="E34" s="256"/>
      <c r="F34" s="78"/>
    </row>
    <row r="35" spans="2:6" ht="18">
      <c r="B35" s="1021"/>
      <c r="C35" s="87" t="s">
        <v>162</v>
      </c>
      <c r="D35" s="90">
        <v>238</v>
      </c>
      <c r="E35" s="257"/>
      <c r="F35" s="78"/>
    </row>
    <row r="36" spans="2:6" ht="30">
      <c r="B36" s="1021"/>
      <c r="C36" s="85" t="s">
        <v>163</v>
      </c>
      <c r="D36" s="86">
        <v>859</v>
      </c>
      <c r="E36" s="256"/>
      <c r="F36" s="78"/>
    </row>
    <row r="37" spans="2:6" ht="30.75" thickBot="1">
      <c r="B37" s="1022"/>
      <c r="C37" s="97" t="s">
        <v>164</v>
      </c>
      <c r="D37" s="98">
        <v>1586</v>
      </c>
      <c r="E37" s="258"/>
      <c r="F37" s="109"/>
    </row>
    <row r="38" spans="2:6" ht="16.5" thickTop="1"/>
  </sheetData>
  <mergeCells count="5">
    <mergeCell ref="B5:F5"/>
    <mergeCell ref="B30:B37"/>
    <mergeCell ref="B23:B29"/>
    <mergeCell ref="B12:B22"/>
    <mergeCell ref="B6:B11"/>
  </mergeCells>
  <pageMargins left="0.70866141732283472" right="0.43307086614173229" top="0.74803149606299213" bottom="0.74803149606299213" header="0.31496062992125984" footer="0.31496062992125984"/>
  <pageSetup paperSize="5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134DB-1EF2-443A-98FA-470D14E44F04}">
  <sheetPr codeName="Hoja4">
    <pageSetUpPr fitToPage="1"/>
  </sheetPr>
  <dimension ref="B1:L16"/>
  <sheetViews>
    <sheetView showGridLines="0" showRowColHeaders="0" zoomScale="85" zoomScaleNormal="85" workbookViewId="0"/>
  </sheetViews>
  <sheetFormatPr baseColWidth="10" defaultColWidth="8.85546875" defaultRowHeight="15"/>
  <cols>
    <col min="1" max="1" width="2.42578125" customWidth="1"/>
    <col min="2" max="2" width="94.42578125" customWidth="1"/>
    <col min="3" max="3" width="9.140625" style="111"/>
    <col min="5" max="5" width="20.5703125" customWidth="1"/>
    <col min="7" max="7" width="20.5703125" customWidth="1"/>
    <col min="9" max="9" width="20.5703125" customWidth="1"/>
    <col min="11" max="11" width="20.5703125" customWidth="1"/>
  </cols>
  <sheetData>
    <row r="1" spans="2:12" s="111" customFormat="1" ht="15.75">
      <c r="B1" s="44"/>
      <c r="C1" s="44"/>
      <c r="D1" s="44"/>
      <c r="E1" s="44"/>
      <c r="F1" s="44"/>
    </row>
    <row r="2" spans="2:12" s="111" customFormat="1" ht="15.75">
      <c r="B2" s="177"/>
      <c r="D2" s="44"/>
      <c r="E2" s="44"/>
      <c r="F2" s="44"/>
    </row>
    <row r="3" spans="2:12" s="111" customFormat="1" ht="15.75">
      <c r="B3" s="44"/>
      <c r="C3" s="44"/>
      <c r="D3" s="44"/>
      <c r="E3" s="44"/>
      <c r="F3" s="44"/>
    </row>
    <row r="4" spans="2:12" s="1" customFormat="1" ht="9" customHeight="1">
      <c r="B4" s="320"/>
      <c r="C4" s="320"/>
      <c r="D4" s="320"/>
      <c r="E4" s="321"/>
      <c r="F4" s="321"/>
    </row>
    <row r="5" spans="2:12" s="111" customFormat="1" ht="16.5" thickBot="1">
      <c r="B5" s="44"/>
      <c r="C5" s="44"/>
      <c r="D5" s="44"/>
      <c r="E5" s="44"/>
      <c r="F5" s="44"/>
    </row>
    <row r="6" spans="2:12" ht="15.75" thickTop="1">
      <c r="B6" s="1033" t="s">
        <v>165</v>
      </c>
      <c r="C6" s="1034"/>
      <c r="D6" s="1034"/>
      <c r="E6" s="1034"/>
      <c r="F6" s="1034"/>
      <c r="G6" s="1034"/>
      <c r="H6" s="1034"/>
      <c r="I6" s="1034"/>
      <c r="J6" s="1034"/>
      <c r="K6" s="1034"/>
      <c r="L6" s="1035"/>
    </row>
    <row r="7" spans="2:12" ht="15.75" thickBot="1">
      <c r="B7" s="1036"/>
      <c r="C7" s="1037"/>
      <c r="D7" s="1037"/>
      <c r="E7" s="1037"/>
      <c r="F7" s="1037"/>
      <c r="G7" s="1037"/>
      <c r="H7" s="1037"/>
      <c r="I7" s="1037"/>
      <c r="J7" s="1037"/>
      <c r="K7" s="1037"/>
      <c r="L7" s="1038"/>
    </row>
    <row r="8" spans="2:12" ht="18" customHeight="1">
      <c r="B8" s="1039" t="s">
        <v>63</v>
      </c>
      <c r="C8" s="1049"/>
      <c r="D8" s="1041" t="s">
        <v>166</v>
      </c>
      <c r="E8" s="1041"/>
      <c r="F8" s="1043" t="s">
        <v>167</v>
      </c>
      <c r="G8" s="1044"/>
      <c r="H8" s="1047" t="s">
        <v>168</v>
      </c>
      <c r="I8" s="1048"/>
      <c r="J8" s="1048"/>
      <c r="K8" s="1048"/>
      <c r="L8" s="1049"/>
    </row>
    <row r="9" spans="2:12" ht="30.75" customHeight="1" thickBot="1">
      <c r="B9" s="1040"/>
      <c r="C9" s="1050"/>
      <c r="D9" s="1042"/>
      <c r="E9" s="1042"/>
      <c r="F9" s="1045"/>
      <c r="G9" s="1046"/>
      <c r="H9" s="1051" t="s">
        <v>54</v>
      </c>
      <c r="I9" s="1052"/>
      <c r="J9" s="1053" t="s">
        <v>169</v>
      </c>
      <c r="K9" s="1054"/>
      <c r="L9" s="1050"/>
    </row>
    <row r="10" spans="2:12" ht="45.75" thickTop="1">
      <c r="B10" s="178" t="s">
        <v>170</v>
      </c>
      <c r="C10" s="179" t="s">
        <v>1</v>
      </c>
      <c r="D10" s="180">
        <v>1008</v>
      </c>
      <c r="E10" s="265"/>
      <c r="F10" s="180">
        <v>1009</v>
      </c>
      <c r="G10" s="265"/>
      <c r="H10" s="180">
        <v>1010</v>
      </c>
      <c r="I10" s="265"/>
      <c r="J10" s="180">
        <v>1356</v>
      </c>
      <c r="K10" s="265"/>
      <c r="L10" s="181" t="s">
        <v>1</v>
      </c>
    </row>
    <row r="11" spans="2:12" ht="22.5" customHeight="1" thickBot="1">
      <c r="B11" s="99" t="s">
        <v>171</v>
      </c>
      <c r="C11" s="175" t="s">
        <v>21</v>
      </c>
      <c r="D11" s="8">
        <v>1011</v>
      </c>
      <c r="E11" s="266"/>
      <c r="F11" s="8">
        <v>1012</v>
      </c>
      <c r="G11" s="266"/>
      <c r="H11" s="8">
        <v>1013</v>
      </c>
      <c r="I11" s="266"/>
      <c r="J11" s="8">
        <v>1357</v>
      </c>
      <c r="K11" s="266">
        <v>0</v>
      </c>
      <c r="L11" s="10" t="s">
        <v>21</v>
      </c>
    </row>
    <row r="12" spans="2:12" ht="50.25" customHeight="1">
      <c r="B12" s="100" t="s">
        <v>174</v>
      </c>
      <c r="C12" s="174" t="s">
        <v>1</v>
      </c>
      <c r="D12" s="6">
        <v>1358</v>
      </c>
      <c r="E12" s="267"/>
      <c r="F12" s="6">
        <v>1359</v>
      </c>
      <c r="G12" s="267"/>
      <c r="H12" s="6">
        <v>1360</v>
      </c>
      <c r="I12" s="267"/>
      <c r="J12" s="6">
        <v>1361</v>
      </c>
      <c r="K12" s="246"/>
      <c r="L12" s="7" t="s">
        <v>1</v>
      </c>
    </row>
    <row r="13" spans="2:12" ht="24.75" customHeight="1" thickBot="1">
      <c r="B13" s="99" t="s">
        <v>171</v>
      </c>
      <c r="C13" s="175" t="s">
        <v>21</v>
      </c>
      <c r="D13" s="8">
        <v>1184</v>
      </c>
      <c r="E13" s="267"/>
      <c r="F13" s="8">
        <v>1362</v>
      </c>
      <c r="G13" s="267"/>
      <c r="H13" s="8">
        <v>1363</v>
      </c>
      <c r="I13" s="267"/>
      <c r="J13" s="8">
        <v>1364</v>
      </c>
      <c r="K13" s="247"/>
      <c r="L13" s="10" t="s">
        <v>21</v>
      </c>
    </row>
    <row r="14" spans="2:12" ht="39.75" customHeight="1">
      <c r="B14" s="322" t="s">
        <v>172</v>
      </c>
      <c r="C14" s="174" t="s">
        <v>1</v>
      </c>
      <c r="D14" s="6">
        <f>+J13+1</f>
        <v>1365</v>
      </c>
      <c r="E14" s="266"/>
      <c r="F14" s="6">
        <v>1366</v>
      </c>
      <c r="G14" s="266"/>
      <c r="H14" s="6">
        <v>1367</v>
      </c>
      <c r="I14" s="266"/>
      <c r="J14" s="1029"/>
      <c r="K14" s="1030"/>
      <c r="L14" s="7" t="s">
        <v>1</v>
      </c>
    </row>
    <row r="15" spans="2:12" ht="18" customHeight="1" thickBot="1">
      <c r="B15" s="104" t="s">
        <v>171</v>
      </c>
      <c r="C15" s="176" t="s">
        <v>21</v>
      </c>
      <c r="D15" s="105">
        <v>1185</v>
      </c>
      <c r="E15" s="268"/>
      <c r="F15" s="105">
        <v>1369</v>
      </c>
      <c r="G15" s="268"/>
      <c r="H15" s="105">
        <v>1370</v>
      </c>
      <c r="I15" s="268"/>
      <c r="J15" s="1031"/>
      <c r="K15" s="1032"/>
      <c r="L15" s="102" t="s">
        <v>21</v>
      </c>
    </row>
    <row r="16" spans="2:12" ht="21.75" customHeight="1" thickBot="1">
      <c r="B16" s="173" t="s">
        <v>173</v>
      </c>
      <c r="C16" s="106" t="s">
        <v>12</v>
      </c>
      <c r="D16" s="2">
        <v>1096</v>
      </c>
      <c r="E16" s="269">
        <f>MAX(+E10-E11+E14-E15,0)</f>
        <v>0</v>
      </c>
      <c r="F16" s="2">
        <v>1097</v>
      </c>
      <c r="G16" s="269">
        <f>MAX(+G10-G11+G14-G15,0)</f>
        <v>0</v>
      </c>
      <c r="H16" s="2">
        <v>1106</v>
      </c>
      <c r="I16" s="269">
        <f>MAX(+I10-I11+I14-I15,0)</f>
        <v>0</v>
      </c>
      <c r="J16" s="2">
        <v>1372</v>
      </c>
      <c r="K16" s="269">
        <f>MAX(+K10-K11,0)</f>
        <v>0</v>
      </c>
      <c r="L16" s="106" t="s">
        <v>12</v>
      </c>
    </row>
  </sheetData>
  <mergeCells count="11">
    <mergeCell ref="J14:K14"/>
    <mergeCell ref="J15:K15"/>
    <mergeCell ref="B6:L7"/>
    <mergeCell ref="B8:B9"/>
    <mergeCell ref="D8:E9"/>
    <mergeCell ref="F8:G9"/>
    <mergeCell ref="H8:K8"/>
    <mergeCell ref="L8:L9"/>
    <mergeCell ref="H9:I9"/>
    <mergeCell ref="J9:K9"/>
    <mergeCell ref="C8:C9"/>
  </mergeCells>
  <pageMargins left="0.70866141732283472" right="0.21" top="0.74803149606299213" bottom="0.74803149606299213" header="0.31496062992125984" footer="0.31496062992125984"/>
  <pageSetup paperSize="5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11</vt:i4>
      </vt:variant>
    </vt:vector>
  </HeadingPairs>
  <TitlesOfParts>
    <vt:vector size="38" baseType="lpstr">
      <vt:lpstr>Indice Recuadros</vt:lpstr>
      <vt:lpstr>AC</vt:lpstr>
      <vt:lpstr>R1</vt:lpstr>
      <vt:lpstr>R2</vt:lpstr>
      <vt:lpstr>R3</vt:lpstr>
      <vt:lpstr>R4</vt:lpstr>
      <vt:lpstr>R5</vt:lpstr>
      <vt:lpstr>R6</vt:lpstr>
      <vt:lpstr>R7</vt:lpstr>
      <vt:lpstr>R8</vt:lpstr>
      <vt:lpstr>R9</vt:lpstr>
      <vt:lpstr>R10</vt:lpstr>
      <vt:lpstr>R11</vt:lpstr>
      <vt:lpstr>R12</vt:lpstr>
      <vt:lpstr>R13</vt:lpstr>
      <vt:lpstr>R14</vt:lpstr>
      <vt:lpstr>R15</vt:lpstr>
      <vt:lpstr>R16</vt:lpstr>
      <vt:lpstr>R17 </vt:lpstr>
      <vt:lpstr>R18 </vt:lpstr>
      <vt:lpstr>R19</vt:lpstr>
      <vt:lpstr>R20 </vt:lpstr>
      <vt:lpstr>R21 </vt:lpstr>
      <vt:lpstr>R22</vt:lpstr>
      <vt:lpstr>R23</vt:lpstr>
      <vt:lpstr>Tabla IGC</vt:lpstr>
      <vt:lpstr>Tabla CM</vt:lpstr>
      <vt:lpstr>AC!Área_de_impresión</vt:lpstr>
      <vt:lpstr>'R17 '!Área_de_impresión</vt:lpstr>
      <vt:lpstr>'R18 '!Área_de_impresión</vt:lpstr>
      <vt:lpstr>'R19'!Área_de_impresión</vt:lpstr>
      <vt:lpstr>'R20 '!Área_de_impresión</vt:lpstr>
      <vt:lpstr>'R21 '!Área_de_impresión</vt:lpstr>
      <vt:lpstr>'R6'!Área_de_impresión</vt:lpstr>
      <vt:lpstr>'R7'!Área_de_impresión</vt:lpstr>
      <vt:lpstr>'R8'!Área_de_impresión</vt:lpstr>
      <vt:lpstr>'R9'!Área_de_impresión</vt:lpstr>
      <vt:lpstr>'R17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Reyes</dc:creator>
  <cp:lastModifiedBy>Gustavo Reyes Landaeta</cp:lastModifiedBy>
  <cp:lastPrinted>2021-04-02T01:33:29Z</cp:lastPrinted>
  <dcterms:created xsi:type="dcterms:W3CDTF">2021-02-25T02:34:20Z</dcterms:created>
  <dcterms:modified xsi:type="dcterms:W3CDTF">2021-05-07T23:43:53Z</dcterms:modified>
</cp:coreProperties>
</file>